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990" activeTab="0"/>
  </bookViews>
  <sheets>
    <sheet name="申し込み表" sheetId="1" r:id="rId1"/>
    <sheet name="リレー" sheetId="2" r:id="rId2"/>
    <sheet name="種目コード表" sheetId="3" r:id="rId3"/>
  </sheets>
  <definedNames>
    <definedName name="name" localSheetId="1">'リレー'!#REF!</definedName>
    <definedName name="_xlnm.Print_Area" localSheetId="1">'リレー'!$A$2:$P$3</definedName>
    <definedName name="_xlnm.Print_Area" localSheetId="2">'種目コード表'!#REF!</definedName>
    <definedName name="_xlnm.Print_Area" localSheetId="0">'申し込み表'!$A$1:$Z$72</definedName>
    <definedName name="_xlnm.Print_Titles" localSheetId="1">'リレー'!$3:$3</definedName>
    <definedName name="_xlnm.Print_Titles" localSheetId="0">'申し込み表'!$1:$12</definedName>
    <definedName name="オーダー">'申し込み表'!$F$13:$F$72</definedName>
    <definedName name="種目">'種目コード表'!$B$1:$C$40</definedName>
    <definedName name="所属コード表">#REF!</definedName>
    <definedName name="性">'種目コード表'!#REF!</definedName>
    <definedName name="大会コード表">#REF!</definedName>
    <definedName name="名前" localSheetId="1">'申し込み表'!$B$13:$F$72</definedName>
    <definedName name="名前">'申し込み表'!$B$13:$F$72</definedName>
  </definedNames>
  <calcPr fullCalcOnLoad="1"/>
</workbook>
</file>

<file path=xl/comments1.xml><?xml version="1.0" encoding="utf-8"?>
<comments xmlns="http://schemas.openxmlformats.org/spreadsheetml/2006/main">
  <authors>
    <author>柳瀬典広</author>
  </authors>
  <commentList>
    <comment ref="Q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</text>
    </comment>
    <comment ref="R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までの短距離種目で最高記録が手動計時の場合は「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C11" authorId="0">
      <text>
        <r>
          <rPr>
            <sz val="12"/>
            <rFont val="ＭＳ ゴシック"/>
            <family val="3"/>
          </rPr>
          <t>所属陸協の登録番号を
記入してください。</t>
        </r>
      </text>
    </comment>
    <comment ref="I1" authorId="0">
      <text>
        <r>
          <rPr>
            <sz val="12"/>
            <rFont val="ＭＳ ゴシック"/>
            <family val="3"/>
          </rPr>
          <t>　　　　　　　　【大会申し込みプログラム】の使い方</t>
        </r>
        <r>
          <rPr>
            <sz val="6"/>
            <rFont val="ＭＳ ゴシック"/>
            <family val="3"/>
          </rPr>
          <t xml:space="preserve">
</t>
        </r>
        <r>
          <rPr>
            <sz val="4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①</t>
        </r>
        <r>
          <rPr>
            <sz val="12"/>
            <rFont val="ＭＳ ゴシック"/>
            <family val="3"/>
          </rPr>
          <t>競技会名，団体名等の入力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黄色のセルに必要事項を入力してください．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②</t>
        </r>
        <r>
          <rPr>
            <sz val="12"/>
            <rFont val="ＭＳ ゴシック"/>
            <family val="3"/>
          </rPr>
          <t>競技者データの入力</t>
        </r>
        <r>
          <rPr>
            <b/>
            <sz val="16"/>
            <rFont val="ＭＳ ゴシック"/>
            <family val="3"/>
          </rPr>
          <t xml:space="preserve">
</t>
        </r>
        <r>
          <rPr>
            <b/>
            <sz val="10"/>
            <rFont val="ＭＳ ゴシック"/>
            <family val="3"/>
          </rPr>
          <t>　　</t>
        </r>
        <r>
          <rPr>
            <sz val="10"/>
            <rFont val="ＭＳ ゴシック"/>
            <family val="3"/>
          </rPr>
          <t>Noｶｰﾄﾞ，性，氏名，ﾌﾘｶﾞﾅ，年(学年)，生年月日，都道府県 を入力してください．
　</t>
        </r>
        <r>
          <rPr>
            <u val="single"/>
            <sz val="10"/>
            <rFont val="ＭＳ ゴシック"/>
            <family val="3"/>
          </rPr>
          <t>リレーだけにエントリーする者も必ず入力をしてください</t>
        </r>
        <r>
          <rPr>
            <sz val="10"/>
            <rFont val="ＭＳ ゴシック"/>
            <family val="3"/>
          </rPr>
          <t>．</t>
        </r>
        <r>
          <rPr>
            <sz val="12"/>
            <rFont val="ＭＳ ゴシック"/>
            <family val="3"/>
          </rPr>
          <t xml:space="preserve">
</t>
        </r>
        <r>
          <rPr>
            <b/>
            <sz val="16"/>
            <rFont val="ＭＳ ゴシック"/>
            <family val="3"/>
          </rPr>
          <t>③</t>
        </r>
        <r>
          <rPr>
            <sz val="12"/>
            <rFont val="ＭＳ ゴシック"/>
            <family val="3"/>
          </rPr>
          <t>個人種目の入力
●種目</t>
        </r>
        <r>
          <rPr>
            <sz val="12"/>
            <rFont val="Arial"/>
            <family val="2"/>
          </rPr>
          <t>Code</t>
        </r>
        <r>
          <rPr>
            <sz val="12"/>
            <rFont val="ＭＳ ゴシック"/>
            <family val="3"/>
          </rPr>
          <t xml:space="preserve">の入力　
　 </t>
        </r>
        <r>
          <rPr>
            <u val="single"/>
            <sz val="10"/>
            <rFont val="ＭＳ ゴシック"/>
            <family val="3"/>
          </rPr>
          <t>「種目１」から順に</t>
        </r>
        <r>
          <rPr>
            <sz val="10"/>
            <rFont val="ＭＳ ゴシック"/>
            <family val="3"/>
          </rPr>
          <t>，種目</t>
        </r>
        <r>
          <rPr>
            <sz val="10"/>
            <rFont val="Arial"/>
            <family val="2"/>
          </rPr>
          <t>Code</t>
        </r>
        <r>
          <rPr>
            <sz val="10"/>
            <rFont val="ＭＳ ゴシック"/>
            <family val="3"/>
          </rPr>
          <t>（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>）と公認最高記録（</t>
        </r>
        <r>
          <rPr>
            <b/>
            <sz val="10"/>
            <rFont val="ＭＳ ゴシック"/>
            <family val="3"/>
          </rPr>
          <t>半角５桁</t>
        </r>
        <r>
          <rPr>
            <sz val="8"/>
            <rFont val="ＭＳ ゴシック"/>
            <family val="3"/>
          </rPr>
          <t>または</t>
        </r>
        <r>
          <rPr>
            <b/>
            <sz val="10"/>
            <rFont val="ＭＳ ゴシック"/>
            <family val="3"/>
          </rPr>
          <t>７桁</t>
        </r>
        <r>
          <rPr>
            <sz val="10"/>
            <rFont val="ＭＳ ゴシック"/>
            <family val="3"/>
          </rPr>
          <t>）
　を入力して下さい．
　　種目コードは［種目コード表］のタブをクリックすると表示されます．プリンター
　に</t>
        </r>
        <r>
          <rPr>
            <sz val="10"/>
            <rFont val="Arial"/>
            <family val="2"/>
          </rPr>
          <t>A4</t>
        </r>
        <r>
          <rPr>
            <sz val="10"/>
            <rFont val="ＭＳ ゴシック"/>
            <family val="3"/>
          </rPr>
          <t>用紙をセットして，「ファイル</t>
        </r>
        <r>
          <rPr>
            <sz val="10"/>
            <rFont val="Arial"/>
            <family val="2"/>
          </rPr>
          <t>(</t>
        </r>
        <r>
          <rPr>
            <u val="single"/>
            <sz val="10"/>
            <rFont val="Arial"/>
            <family val="2"/>
          </rPr>
          <t>F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」→「印刷</t>
        </r>
        <r>
          <rPr>
            <sz val="10"/>
            <rFont val="Arial"/>
            <family val="2"/>
          </rPr>
          <t>(</t>
        </r>
        <r>
          <rPr>
            <u val="single"/>
            <sz val="10"/>
            <rFont val="Arial"/>
            <family val="2"/>
          </rPr>
          <t>P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」→「</t>
        </r>
        <r>
          <rPr>
            <sz val="10"/>
            <rFont val="Arial"/>
            <family val="2"/>
          </rPr>
          <t>OK</t>
        </r>
        <r>
          <rPr>
            <sz val="10"/>
            <rFont val="ＭＳ ゴシック"/>
            <family val="3"/>
          </rPr>
          <t>」で種目コード表を印
　刷して下さい．競技会によって使用する種目</t>
        </r>
        <r>
          <rPr>
            <sz val="10"/>
            <rFont val="Arial"/>
            <family val="2"/>
          </rPr>
          <t>Code</t>
        </r>
        <r>
          <rPr>
            <sz val="10"/>
            <rFont val="ＭＳ ゴシック"/>
            <family val="3"/>
          </rPr>
          <t xml:space="preserve">が違うので気をつけて下さい．
</t>
        </r>
        <r>
          <rPr>
            <sz val="12"/>
            <rFont val="ＭＳ ゴシック"/>
            <family val="3"/>
          </rPr>
          <t>●記録の入力</t>
        </r>
        <r>
          <rPr>
            <sz val="10"/>
            <rFont val="ＭＳ ゴシック"/>
            <family val="3"/>
          </rPr>
          <t xml:space="preserve">
　トラック　　</t>
        </r>
        <r>
          <rPr>
            <b/>
            <sz val="10"/>
            <rFont val="ＭＳ ゴシック"/>
            <family val="3"/>
          </rPr>
          <t>半角７桁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半角７桁</t>
        </r>
        <r>
          <rPr>
            <u val="single"/>
            <sz val="10"/>
            <rFont val="ＭＳ ゴシック"/>
            <family val="3"/>
          </rPr>
          <t>にして下さい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11"22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0001122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10'18"2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010182_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 xml:space="preserve"> </t>
        </r>
        <r>
          <rPr>
            <b/>
            <sz val="10"/>
            <rFont val="Arial"/>
            <family val="2"/>
          </rPr>
          <t>_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リレー　　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u val="single"/>
            <sz val="10"/>
            <rFont val="ＭＳ ゴシック"/>
            <family val="3"/>
          </rPr>
          <t>手動計時の場合はスペースで埋めて</t>
        </r>
        <r>
          <rPr>
            <b/>
            <u val="single"/>
            <sz val="10"/>
            <rFont val="ＭＳ ゴシック"/>
            <family val="3"/>
          </rPr>
          <t>半角５桁</t>
        </r>
        <r>
          <rPr>
            <u val="single"/>
            <sz val="10"/>
            <rFont val="ＭＳ ゴシック"/>
            <family val="3"/>
          </rPr>
          <t>にして下さい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54"32 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05432
 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 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 xml:space="preserve">1'34"5  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1345_ </t>
        </r>
        <r>
          <rPr>
            <sz val="10"/>
            <rFont val="ＭＳ ゴシック"/>
            <family val="3"/>
          </rPr>
          <t xml:space="preserve">　  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注</t>
        </r>
        <r>
          <rPr>
            <sz val="10"/>
            <rFont val="Arial"/>
            <family val="2"/>
          </rPr>
          <t xml:space="preserve">) _ </t>
        </r>
        <r>
          <rPr>
            <sz val="10"/>
            <rFont val="ＭＳ ゴシック"/>
            <family val="3"/>
          </rPr>
          <t>は</t>
        </r>
        <r>
          <rPr>
            <b/>
            <sz val="10"/>
            <rFont val="ＭＳ ゴシック"/>
            <family val="3"/>
          </rPr>
          <t>スペース</t>
        </r>
        <r>
          <rPr>
            <sz val="10"/>
            <rFont val="ＭＳ ゴシック"/>
            <family val="3"/>
          </rPr>
          <t>を入力
　フィールド　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(</t>
        </r>
        <r>
          <rPr>
            <sz val="10"/>
            <rFont val="ＭＳ ゴシック"/>
            <family val="3"/>
          </rPr>
          <t>例</t>
        </r>
        <r>
          <rPr>
            <sz val="10"/>
            <rFont val="Arial"/>
            <family val="2"/>
          </rPr>
          <t>)</t>
        </r>
        <r>
          <rPr>
            <sz val="10"/>
            <rFont val="ＭＳ ゴシック"/>
            <family val="3"/>
          </rPr>
          <t>　</t>
        </r>
        <r>
          <rPr>
            <sz val="10"/>
            <rFont val="Arial"/>
            <family val="2"/>
          </rPr>
          <t>5m43</t>
        </r>
        <r>
          <rPr>
            <sz val="10"/>
            <rFont val="ＭＳ ゴシック"/>
            <family val="3"/>
          </rPr>
          <t>→</t>
        </r>
        <r>
          <rPr>
            <sz val="10"/>
            <rFont val="Arial"/>
            <family val="2"/>
          </rPr>
          <t xml:space="preserve">00543
</t>
        </r>
        <r>
          <rPr>
            <b/>
            <sz val="16"/>
            <rFont val="ＭＳ ゴシック"/>
            <family val="3"/>
          </rPr>
          <t>④</t>
        </r>
        <r>
          <rPr>
            <sz val="12"/>
            <rFont val="ＭＳ ゴシック"/>
            <family val="3"/>
          </rPr>
          <t>リレー種目の入力
　</t>
        </r>
        <r>
          <rPr>
            <sz val="10"/>
            <rFont val="ＭＳ ゴシック"/>
            <family val="3"/>
          </rPr>
          <t>　性別，種目，最高タイム（</t>
        </r>
        <r>
          <rPr>
            <b/>
            <sz val="10"/>
            <rFont val="ＭＳ ゴシック"/>
            <family val="3"/>
          </rPr>
          <t>半角５桁</t>
        </r>
        <r>
          <rPr>
            <sz val="10"/>
            <rFont val="ＭＳ ゴシック"/>
            <family val="3"/>
          </rPr>
          <t xml:space="preserve">），予選エントリー選手を入力して下さい．
　最高タイム以外は，セルの右側に表示される▼をクリックすると，リストが表示され
　ますので，リストから選択して下さい．最高タイムの入力様式は，「●記録の入力」
　を参考にして下さい．
</t>
        </r>
        <r>
          <rPr>
            <b/>
            <sz val="16"/>
            <rFont val="ＭＳ ゴシック"/>
            <family val="3"/>
          </rPr>
          <t>⑤</t>
        </r>
        <r>
          <rPr>
            <sz val="12"/>
            <rFont val="ＭＳ ゴシック"/>
            <family val="3"/>
          </rPr>
          <t xml:space="preserve">印刷
</t>
        </r>
        <r>
          <rPr>
            <sz val="10"/>
            <rFont val="ＭＳ ゴシック"/>
            <family val="3"/>
          </rPr>
          <t>　　</t>
        </r>
        <r>
          <rPr>
            <sz val="10"/>
            <rFont val="Arial"/>
            <family val="2"/>
          </rPr>
          <t>A4</t>
        </r>
        <r>
          <rPr>
            <sz val="10"/>
            <rFont val="ＭＳ ゴシック"/>
            <family val="3"/>
          </rPr>
          <t>用紙に</t>
        </r>
        <r>
          <rPr>
            <sz val="10"/>
            <rFont val="Arial"/>
            <family val="2"/>
          </rPr>
          <t>20</t>
        </r>
        <r>
          <rPr>
            <sz val="10"/>
            <rFont val="ＭＳ ゴシック"/>
            <family val="3"/>
          </rPr>
          <t>人ずつ印刷します．人数にあわせて印刷ページを指定してください．
　受付の用紙は</t>
        </r>
        <r>
          <rPr>
            <b/>
            <u val="single"/>
            <sz val="10"/>
            <rFont val="Arial"/>
            <family val="2"/>
          </rPr>
          <t>B4</t>
        </r>
        <r>
          <rPr>
            <b/>
            <u val="single"/>
            <sz val="10"/>
            <rFont val="ＭＳ ゴシック"/>
            <family val="3"/>
          </rPr>
          <t>サイズ</t>
        </r>
        <r>
          <rPr>
            <sz val="10"/>
            <rFont val="ＭＳ ゴシック"/>
            <family val="3"/>
          </rPr>
          <t>ですので，印刷したものをコピー等で</t>
        </r>
        <r>
          <rPr>
            <sz val="10"/>
            <rFont val="Arial"/>
            <family val="2"/>
          </rPr>
          <t>B4</t>
        </r>
        <r>
          <rPr>
            <sz val="10"/>
            <rFont val="ＭＳ ゴシック"/>
            <family val="3"/>
          </rPr>
          <t xml:space="preserve">に拡大してください．
</t>
        </r>
        <r>
          <rPr>
            <b/>
            <sz val="16"/>
            <rFont val="ＭＳ ゴシック"/>
            <family val="3"/>
          </rPr>
          <t>⑥</t>
        </r>
        <r>
          <rPr>
            <sz val="12"/>
            <rFont val="ＭＳ ゴシック"/>
            <family val="3"/>
          </rPr>
          <t>出場認知書</t>
        </r>
        <r>
          <rPr>
            <sz val="10"/>
            <rFont val="ＭＳ ゴシック"/>
            <family val="3"/>
          </rPr>
          <t xml:space="preserve">
　　</t>
        </r>
        <r>
          <rPr>
            <sz val="10"/>
            <rFont val="Arial"/>
            <family val="2"/>
          </rPr>
          <t>Microsoft Excel</t>
        </r>
        <r>
          <rPr>
            <sz val="10"/>
            <rFont val="ＭＳ ゴシック"/>
            <family val="3"/>
          </rPr>
          <t xml:space="preserve">のヘッダの機能を使用して，申し込み用紙の上に出場認知書を印刷しま
　す．所属陸協の出場認知を受けてください．
</t>
        </r>
        <r>
          <rPr>
            <b/>
            <sz val="16"/>
            <rFont val="ＭＳ ゴシック"/>
            <family val="3"/>
          </rPr>
          <t>⑦</t>
        </r>
        <r>
          <rPr>
            <sz val="12"/>
            <rFont val="ＭＳ ゴシック"/>
            <family val="3"/>
          </rPr>
          <t>送付</t>
        </r>
        <r>
          <rPr>
            <sz val="10"/>
            <rFont val="ＭＳ ゴシック"/>
            <family val="3"/>
          </rPr>
          <t xml:space="preserve">
　　ダウンロードしたファイルを</t>
        </r>
        <r>
          <rPr>
            <sz val="10"/>
            <rFont val="Arial"/>
            <family val="2"/>
          </rPr>
          <t>FD</t>
        </r>
        <r>
          <rPr>
            <sz val="10"/>
            <rFont val="ＭＳ ゴシック"/>
            <family val="3"/>
          </rPr>
          <t>にコピーして，押印をした用紙とともに，下記住所ま
　で郵送してください．印刷したものと</t>
        </r>
        <r>
          <rPr>
            <sz val="10"/>
            <rFont val="Arial"/>
            <family val="2"/>
          </rPr>
          <t>FD</t>
        </r>
        <r>
          <rPr>
            <sz val="10"/>
            <rFont val="ＭＳ ゴシック"/>
            <family val="3"/>
          </rPr>
          <t>のファイルとは必ず一致させてください．
　</t>
        </r>
        <r>
          <rPr>
            <u val="single"/>
            <sz val="12"/>
            <rFont val="ＭＳ ゴシック"/>
            <family val="3"/>
          </rPr>
          <t>送付先：〒</t>
        </r>
        <r>
          <rPr>
            <u val="single"/>
            <sz val="12"/>
            <rFont val="Arial"/>
            <family val="2"/>
          </rPr>
          <t xml:space="preserve">781-0311 </t>
        </r>
        <r>
          <rPr>
            <u val="single"/>
            <sz val="12"/>
            <rFont val="ＭＳ ゴシック"/>
            <family val="3"/>
          </rPr>
          <t>高知市春野町芳原</t>
        </r>
        <r>
          <rPr>
            <u val="single"/>
            <sz val="12"/>
            <rFont val="Arial"/>
            <family val="2"/>
          </rPr>
          <t xml:space="preserve">2485 NPO </t>
        </r>
        <r>
          <rPr>
            <u val="single"/>
            <sz val="12"/>
            <rFont val="ＭＳ ゴシック"/>
            <family val="3"/>
          </rPr>
          <t>法人</t>
        </r>
        <r>
          <rPr>
            <u val="single"/>
            <sz val="12"/>
            <rFont val="Arial"/>
            <family val="2"/>
          </rPr>
          <t xml:space="preserve"> </t>
        </r>
        <r>
          <rPr>
            <u val="single"/>
            <sz val="12"/>
            <rFont val="ＭＳ ゴシック"/>
            <family val="3"/>
          </rPr>
          <t>高知陸上競技協会</t>
        </r>
        <r>
          <rPr>
            <u val="single"/>
            <sz val="10"/>
            <rFont val="ＭＳ ゴシック"/>
            <family val="3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  <comment ref="R1" authorId="0">
      <text>
        <r>
          <rPr>
            <sz val="12"/>
            <rFont val="ＭＳ ゴシック"/>
            <family val="3"/>
          </rPr>
          <t xml:space="preserve">リストから選択してください．
</t>
        </r>
        <r>
          <rPr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>人目から順に，予選のオーダーを最低</t>
        </r>
        <r>
          <rPr>
            <sz val="12"/>
            <rFont val="Arial"/>
            <family val="2"/>
          </rPr>
          <t>4</t>
        </r>
        <r>
          <rPr>
            <sz val="12"/>
            <rFont val="ＭＳ ゴシック"/>
            <family val="3"/>
          </rPr>
          <t>人は登録すること．</t>
        </r>
      </text>
    </comment>
    <comment ref="O1" authorId="0">
      <text>
        <r>
          <rPr>
            <sz val="12"/>
            <rFont val="ＭＳ ゴシック"/>
            <family val="3"/>
          </rPr>
          <t>リストから選択して下さい．</t>
        </r>
        <r>
          <rPr>
            <sz val="12"/>
            <rFont val="ＭＳ Ｐゴシック"/>
            <family val="3"/>
          </rPr>
          <t xml:space="preserve">
</t>
        </r>
      </text>
    </comment>
    <comment ref="P1" authorId="0">
      <text>
        <r>
          <rPr>
            <sz val="12"/>
            <rFont val="ＭＳ ゴシック"/>
            <family val="3"/>
          </rPr>
          <t>リストから選択してください．</t>
        </r>
      </text>
    </comment>
    <comment ref="Q1" authorId="0">
      <text>
        <r>
          <rPr>
            <sz val="12"/>
            <rFont val="ＭＳ ゴシック"/>
            <family val="3"/>
          </rPr>
          <t xml:space="preserve">半角５桁で入力
</t>
        </r>
        <r>
          <rPr>
            <sz val="9"/>
            <rFont val="ＭＳ ゴシック"/>
            <family val="3"/>
          </rPr>
          <t>　手動計時の場合はスペース
　で埋めて半角５桁にする
　</t>
        </r>
        <r>
          <rPr>
            <sz val="9"/>
            <rFont val="Arial"/>
            <family val="2"/>
          </rPr>
          <t>(</t>
        </r>
        <r>
          <rPr>
            <sz val="9"/>
            <rFont val="ＭＳ ゴシック"/>
            <family val="3"/>
          </rPr>
          <t>例</t>
        </r>
        <r>
          <rPr>
            <sz val="9"/>
            <rFont val="Arial"/>
            <family val="2"/>
          </rPr>
          <t>)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43"21 </t>
        </r>
        <r>
          <rPr>
            <sz val="6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04321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3'32"5 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 xml:space="preserve">3321_
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　</t>
        </r>
        <r>
          <rPr>
            <sz val="9"/>
            <rFont val="Arial"/>
            <family val="2"/>
          </rPr>
          <t xml:space="preserve">_ </t>
        </r>
        <r>
          <rPr>
            <sz val="9"/>
            <rFont val="ＭＳ ゴシック"/>
            <family val="3"/>
          </rPr>
          <t>はスペースを入力</t>
        </r>
      </text>
    </comment>
    <comment ref="N12" authorId="0">
      <text>
        <r>
          <rPr>
            <sz val="12"/>
            <rFont val="ＭＳ ゴシック"/>
            <family val="3"/>
          </rPr>
          <t>リストから選択してください．</t>
        </r>
        <r>
          <rPr>
            <sz val="12"/>
            <rFont val="ＭＳ Ｐゴシック"/>
            <family val="3"/>
          </rPr>
          <t xml:space="preserve">
</t>
        </r>
      </text>
    </comment>
    <comment ref="S12" authorId="0">
      <text>
        <r>
          <rPr>
            <sz val="12"/>
            <rFont val="ＭＳ ゴシック"/>
            <family val="3"/>
          </rPr>
          <t>リストから選択してください．</t>
        </r>
        <r>
          <rPr>
            <sz val="12"/>
            <rFont val="ＭＳ Ｐゴシック"/>
            <family val="3"/>
          </rPr>
          <t xml:space="preserve">
</t>
        </r>
      </text>
    </comment>
    <comment ref="E11" authorId="0">
      <text>
        <r>
          <rPr>
            <sz val="12"/>
            <rFont val="ＭＳ ゴシック"/>
            <family val="3"/>
          </rPr>
          <t>リストから選択
してください。</t>
        </r>
      </text>
    </comment>
    <comment ref="F11" authorId="0">
      <text>
        <r>
          <rPr>
            <sz val="12"/>
            <rFont val="ＭＳ ゴシック"/>
            <family val="3"/>
          </rPr>
          <t>【全角で入力】
姓と名前の間を，１文字あけてください．
例：高知</t>
        </r>
        <r>
          <rPr>
            <sz val="12"/>
            <color indexed="10"/>
            <rFont val="ＭＳ ゴシック"/>
            <family val="3"/>
          </rPr>
          <t>□</t>
        </r>
        <r>
          <rPr>
            <sz val="12"/>
            <rFont val="ＭＳ ゴシック"/>
            <family val="3"/>
          </rPr>
          <t>太郎
　　</t>
        </r>
        <r>
          <rPr>
            <sz val="9"/>
            <color indexed="10"/>
            <rFont val="ＭＳ ゴシック"/>
            <family val="3"/>
          </rPr>
          <t>□</t>
        </r>
        <r>
          <rPr>
            <sz val="9"/>
            <rFont val="ＭＳ ゴシック"/>
            <family val="3"/>
          </rPr>
          <t>は全角スペース</t>
        </r>
      </text>
    </comment>
    <comment ref="G11" authorId="0">
      <text>
        <r>
          <rPr>
            <sz val="12"/>
            <rFont val="ＭＳ ゴシック"/>
            <family val="3"/>
          </rPr>
          <t>【半角ｶﾀｶﾅで入力】
姓と名前の間を，１文字あけてください．
例：ｺｳﾁ</t>
        </r>
        <r>
          <rPr>
            <sz val="12"/>
            <color indexed="10"/>
            <rFont val="ＭＳ ゴシック"/>
            <family val="3"/>
          </rPr>
          <t>_</t>
        </r>
        <r>
          <rPr>
            <sz val="12"/>
            <rFont val="ＭＳ ゴシック"/>
            <family val="3"/>
          </rPr>
          <t>ﾀﾛｳ
　　</t>
        </r>
        <r>
          <rPr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>は半角スペース</t>
        </r>
      </text>
    </comment>
    <comment ref="J11" authorId="0">
      <text>
        <r>
          <rPr>
            <sz val="12"/>
            <rFont val="ＭＳ ゴシック"/>
            <family val="3"/>
          </rPr>
          <t>【半角で入力】
院生は</t>
        </r>
        <r>
          <rPr>
            <sz val="12"/>
            <rFont val="Arial"/>
            <family val="2"/>
          </rPr>
          <t>M1</t>
        </r>
        <r>
          <rPr>
            <sz val="12"/>
            <rFont val="ＭＳ ゴシック"/>
            <family val="3"/>
          </rPr>
          <t>，</t>
        </r>
        <r>
          <rPr>
            <sz val="12"/>
            <rFont val="Arial"/>
            <family val="2"/>
          </rPr>
          <t>D1</t>
        </r>
        <r>
          <rPr>
            <sz val="12"/>
            <rFont val="ＭＳ ゴシック"/>
            <family val="3"/>
          </rPr>
          <t>のように入力してください．</t>
        </r>
      </text>
    </comment>
    <comment ref="K11" authorId="0">
      <text>
        <r>
          <rPr>
            <sz val="12"/>
            <rFont val="ＭＳ ゴシック"/>
            <family val="3"/>
          </rPr>
          <t>【半角で入力】
西暦下</t>
        </r>
        <r>
          <rPr>
            <sz val="12"/>
            <rFont val="Arial"/>
            <family val="2"/>
          </rPr>
          <t>2</t>
        </r>
        <r>
          <rPr>
            <sz val="12"/>
            <rFont val="ＭＳ ゴシック"/>
            <family val="3"/>
          </rPr>
          <t>桁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月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日
の形式で，スラッシュ(</t>
        </r>
        <r>
          <rPr>
            <sz val="12"/>
            <rFont val="Arial"/>
            <family val="2"/>
          </rPr>
          <t>/</t>
        </r>
        <r>
          <rPr>
            <sz val="12"/>
            <rFont val="ＭＳ ゴシック"/>
            <family val="3"/>
          </rPr>
          <t>)で区切って入力してください．</t>
        </r>
      </text>
    </comment>
    <comment ref="L11" authorId="0">
      <text>
        <r>
          <rPr>
            <sz val="12"/>
            <rFont val="ＭＳ ゴシック"/>
            <family val="3"/>
          </rPr>
          <t>右の｢都道府県｣を入力すると，自動表示されます．</t>
        </r>
      </text>
    </comment>
    <comment ref="M11" authorId="0">
      <text>
        <r>
          <rPr>
            <sz val="12"/>
            <rFont val="ＭＳ ゴシック"/>
            <family val="3"/>
          </rPr>
          <t>セル【</t>
        </r>
        <r>
          <rPr>
            <sz val="12"/>
            <rFont val="Arial"/>
            <family val="2"/>
          </rPr>
          <t>B3</t>
        </r>
        <r>
          <rPr>
            <sz val="12"/>
            <rFont val="ＭＳ ゴシック"/>
            <family val="3"/>
          </rPr>
          <t>】へ入力した団体の所在地の都道府県を表示します．
注：大学生で，出身地の都道府県
　に登録している者は，リストよ
　り選択して修正してください．
　その者については，別に「出場
　認知書」を添付してください．</t>
        </r>
      </text>
    </comment>
    <comment ref="W12" authorId="0">
      <text>
        <r>
          <rPr>
            <sz val="12"/>
            <rFont val="ＭＳ ゴシック"/>
            <family val="3"/>
          </rPr>
          <t>リストから選択してください．</t>
        </r>
        <r>
          <rPr>
            <sz val="12"/>
            <rFont val="ＭＳ Ｐゴシック"/>
            <family val="3"/>
          </rPr>
          <t xml:space="preserve">
</t>
        </r>
      </text>
    </comment>
    <comment ref="E3" authorId="0">
      <text>
        <r>
          <rPr>
            <sz val="12"/>
            <rFont val="ＭＳ ゴシック"/>
            <family val="3"/>
          </rPr>
          <t>全角換算で７文字までで入力
してください。
ここに入力した名称がプログ
ラムに印刷されます。
○○中　→○○</t>
        </r>
        <r>
          <rPr>
            <sz val="9"/>
            <rFont val="ＭＳ ゴシック"/>
            <family val="3"/>
          </rPr>
          <t xml:space="preserve">(中は入力しない)
</t>
        </r>
        <r>
          <rPr>
            <sz val="12"/>
            <rFont val="ＭＳ ゴシック"/>
            <family val="3"/>
          </rPr>
          <t>○○高　→○○</t>
        </r>
        <r>
          <rPr>
            <sz val="9"/>
            <rFont val="ＭＳ ゴシック"/>
            <family val="3"/>
          </rPr>
          <t xml:space="preserve">(高は入力しない)
</t>
        </r>
        <r>
          <rPr>
            <sz val="12"/>
            <rFont val="ＭＳ ゴシック"/>
            <family val="3"/>
          </rPr>
          <t xml:space="preserve">○○大学→○○大
○○商業→○○商
○○工業→○○工
○○農業→○○農
</t>
        </r>
      </text>
    </comment>
    <comment ref="G3" authorId="0">
      <text>
        <r>
          <rPr>
            <sz val="12"/>
            <rFont val="ＭＳ ゴシック"/>
            <family val="3"/>
          </rPr>
          <t>半角英数，半角ｶﾀｶﾅ
で入力してください。
ここに入力した名称
が電光掲示板に表示
されます。</t>
        </r>
      </text>
    </comment>
    <comment ref="I3" authorId="0">
      <text>
        <r>
          <rPr>
            <sz val="12"/>
            <rFont val="ＭＳ ゴシック"/>
            <family val="3"/>
          </rPr>
          <t>県</t>
        </r>
        <r>
          <rPr>
            <sz val="12"/>
            <rFont val="Arial"/>
            <family val="2"/>
          </rPr>
          <t>Code</t>
        </r>
        <r>
          <rPr>
            <sz val="12"/>
            <rFont val="ＭＳ ゴシック"/>
            <family val="3"/>
          </rPr>
          <t>から始まる</t>
        </r>
        <r>
          <rPr>
            <sz val="12"/>
            <rFont val="Arial"/>
            <family val="2"/>
          </rPr>
          <t xml:space="preserve">6
</t>
        </r>
        <r>
          <rPr>
            <sz val="12"/>
            <rFont val="ＭＳ ゴシック"/>
            <family val="3"/>
          </rPr>
          <t>桁の数字を入力して
ください。
大学は</t>
        </r>
        <r>
          <rPr>
            <sz val="12"/>
            <rFont val="Arial"/>
            <family val="2"/>
          </rPr>
          <t>49</t>
        </r>
        <r>
          <rPr>
            <sz val="12"/>
            <rFont val="ＭＳ ゴシック"/>
            <family val="3"/>
          </rPr>
          <t xml:space="preserve">から始まる
</t>
        </r>
        <r>
          <rPr>
            <sz val="12"/>
            <rFont val="Arial"/>
            <family val="2"/>
          </rPr>
          <t>6</t>
        </r>
        <r>
          <rPr>
            <sz val="12"/>
            <rFont val="ＭＳ ゴシック"/>
            <family val="3"/>
          </rPr>
          <t xml:space="preserve">桁の数字です。
わからなければ，県
Codeのところに表示
される数字に0を4つ
つけてください。
</t>
        </r>
        <r>
          <rPr>
            <b/>
            <sz val="12"/>
            <rFont val="ＭＳ ゴシック"/>
            <family val="3"/>
          </rPr>
          <t>39なら，390000</t>
        </r>
        <r>
          <rPr>
            <sz val="12"/>
            <rFont val="ＭＳ ゴシック"/>
            <family val="3"/>
          </rPr>
          <t>に
する。</t>
        </r>
      </text>
    </comment>
    <comment ref="B7" authorId="0">
      <text>
        <r>
          <rPr>
            <sz val="12"/>
            <rFont val="ＭＳ ゴシック"/>
            <family val="3"/>
          </rPr>
          <t>プログラム編成会議の
ときに，この番号に問
い合わせをします．連
絡のとれる電話番号を
入力してください。</t>
        </r>
      </text>
    </comment>
    <comment ref="U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</text>
    </comment>
    <comment ref="Y12" authorId="0">
      <text>
        <r>
          <rPr>
            <sz val="12"/>
            <rFont val="ＭＳ ゴシック"/>
            <family val="3"/>
          </rPr>
          <t xml:space="preserve">トラック　　半角７桁
</t>
        </r>
        <r>
          <rPr>
            <sz val="9"/>
            <rFont val="ＭＳ ゴシック"/>
            <family val="3"/>
          </rPr>
          <t>　手動計時の場合はスペース
　で埋めて半角７桁にする
　(例)　</t>
        </r>
        <r>
          <rPr>
            <b/>
            <sz val="9"/>
            <rFont val="Arial"/>
            <family val="2"/>
          </rPr>
          <t>11"22</t>
        </r>
        <r>
          <rPr>
            <sz val="6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 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 xml:space="preserve">0001122
</t>
        </r>
        <r>
          <rPr>
            <sz val="9"/>
            <rFont val="ＭＳ ゴシック"/>
            <family val="3"/>
          </rPr>
          <t>　 　 　</t>
        </r>
        <r>
          <rPr>
            <sz val="9"/>
            <rFont val="Arial"/>
            <family val="2"/>
          </rPr>
          <t>10'18"2</t>
        </r>
        <r>
          <rPr>
            <sz val="9"/>
            <rFont val="ＭＳ ゴシック"/>
            <family val="3"/>
          </rPr>
          <t>→</t>
        </r>
        <r>
          <rPr>
            <sz val="9"/>
            <rFont val="Arial"/>
            <family val="2"/>
          </rPr>
          <t>010182</t>
        </r>
        <r>
          <rPr>
            <b/>
            <sz val="9"/>
            <color indexed="10"/>
            <rFont val="Arial"/>
            <family val="2"/>
          </rPr>
          <t>_</t>
        </r>
        <r>
          <rPr>
            <sz val="9"/>
            <rFont val="Arial"/>
            <family val="2"/>
          </rPr>
          <t xml:space="preserve">
</t>
        </r>
        <r>
          <rPr>
            <sz val="9"/>
            <rFont val="ＭＳ ゴシック"/>
            <family val="3"/>
          </rPr>
          <t>　 　 　</t>
        </r>
        <r>
          <rPr>
            <b/>
            <sz val="9"/>
            <color indexed="10"/>
            <rFont val="ＭＳ ゴシック"/>
            <family val="3"/>
          </rPr>
          <t>_</t>
        </r>
        <r>
          <rPr>
            <sz val="9"/>
            <rFont val="ＭＳ ゴシック"/>
            <family val="3"/>
          </rPr>
          <t xml:space="preserve"> はスペースを入力
</t>
        </r>
        <r>
          <rPr>
            <sz val="12"/>
            <rFont val="ＭＳ ゴシック"/>
            <family val="3"/>
          </rPr>
          <t>フィールド　半角５桁</t>
        </r>
        <r>
          <rPr>
            <sz val="9"/>
            <rFont val="ＭＳ ゴシック"/>
            <family val="3"/>
          </rPr>
          <t xml:space="preserve">
　(例)　</t>
        </r>
        <r>
          <rPr>
            <b/>
            <sz val="9"/>
            <rFont val="Arial"/>
            <family val="2"/>
          </rPr>
          <t>5m43</t>
        </r>
        <r>
          <rPr>
            <sz val="9"/>
            <rFont val="ＭＳ ゴシック"/>
            <family val="3"/>
          </rPr>
          <t>→</t>
        </r>
        <r>
          <rPr>
            <b/>
            <sz val="9"/>
            <rFont val="Arial"/>
            <family val="2"/>
          </rPr>
          <t>00543</t>
        </r>
        <r>
          <rPr>
            <sz val="9"/>
            <rFont val="ＭＳ ゴシック"/>
            <family val="3"/>
          </rPr>
          <t xml:space="preserve">
</t>
        </r>
      </text>
    </comment>
    <comment ref="V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までの短距離種目で最高記録が手動計時の場合は「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  <comment ref="Z12" authorId="0">
      <text>
        <r>
          <rPr>
            <sz val="12"/>
            <rFont val="Arial"/>
            <family val="2"/>
          </rPr>
          <t>800m</t>
        </r>
        <r>
          <rPr>
            <sz val="12"/>
            <rFont val="ＭＳ ゴシック"/>
            <family val="3"/>
          </rPr>
          <t>までの短距離種目で最高記録が手動計時の場合は「</t>
        </r>
        <r>
          <rPr>
            <b/>
            <sz val="12"/>
            <rFont val="Arial"/>
            <family val="2"/>
          </rPr>
          <t>1</t>
        </r>
        <r>
          <rPr>
            <sz val="12"/>
            <rFont val="ＭＳ ゴシック"/>
            <family val="3"/>
          </rPr>
          <t xml:space="preserve">」を入力
</t>
        </r>
      </text>
    </comment>
  </commentList>
</comments>
</file>

<file path=xl/sharedStrings.xml><?xml version="1.0" encoding="utf-8"?>
<sst xmlns="http://schemas.openxmlformats.org/spreadsheetml/2006/main" count="509" uniqueCount="308">
  <si>
    <t>個人ｺｰﾄﾞ</t>
  </si>
  <si>
    <t>氏名</t>
  </si>
  <si>
    <t>所属</t>
  </si>
  <si>
    <t>生年月日</t>
  </si>
  <si>
    <t>年</t>
  </si>
  <si>
    <t>Code</t>
  </si>
  <si>
    <t>種目２</t>
  </si>
  <si>
    <t>種目３</t>
  </si>
  <si>
    <t>Code</t>
  </si>
  <si>
    <t>最高記録</t>
  </si>
  <si>
    <t>種目１</t>
  </si>
  <si>
    <t>手</t>
  </si>
  <si>
    <r>
      <t>1</t>
    </r>
    <r>
      <rPr>
        <sz val="10"/>
        <rFont val="ＭＳ ゴシック"/>
        <family val="3"/>
      </rPr>
      <t>人目</t>
    </r>
  </si>
  <si>
    <r>
      <t>2</t>
    </r>
    <r>
      <rPr>
        <sz val="10"/>
        <rFont val="ＭＳ ゴシック"/>
        <family val="3"/>
      </rPr>
      <t>人目</t>
    </r>
  </si>
  <si>
    <r>
      <t>3</t>
    </r>
    <r>
      <rPr>
        <sz val="10"/>
        <rFont val="ＭＳ ゴシック"/>
        <family val="3"/>
      </rPr>
      <t>人目</t>
    </r>
  </si>
  <si>
    <r>
      <t>4</t>
    </r>
    <r>
      <rPr>
        <sz val="10"/>
        <rFont val="ＭＳ ゴシック"/>
        <family val="3"/>
      </rPr>
      <t>人目</t>
    </r>
  </si>
  <si>
    <r>
      <t>5</t>
    </r>
    <r>
      <rPr>
        <sz val="10"/>
        <rFont val="ＭＳ ゴシック"/>
        <family val="3"/>
      </rPr>
      <t>人目</t>
    </r>
  </si>
  <si>
    <r>
      <t>6</t>
    </r>
    <r>
      <rPr>
        <sz val="10"/>
        <rFont val="ＭＳ ゴシック"/>
        <family val="3"/>
      </rPr>
      <t>人目</t>
    </r>
  </si>
  <si>
    <t>県
Code</t>
  </si>
  <si>
    <t>参加人数･種目数</t>
  </si>
  <si>
    <t>男子</t>
  </si>
  <si>
    <t>女子</t>
  </si>
  <si>
    <t xml:space="preserve">リ レ ー </t>
  </si>
  <si>
    <t xml:space="preserve">参加人数 </t>
  </si>
  <si>
    <t xml:space="preserve"> 大会申し込み</t>
  </si>
  <si>
    <t>Noｶｰﾄﾞ</t>
  </si>
  <si>
    <t>リレー種目</t>
  </si>
  <si>
    <t>2</t>
  </si>
  <si>
    <t>3</t>
  </si>
  <si>
    <t>4</t>
  </si>
  <si>
    <t>5</t>
  </si>
  <si>
    <t>6</t>
  </si>
  <si>
    <t>7</t>
  </si>
  <si>
    <t>8</t>
  </si>
  <si>
    <t>この画面には入力しません</t>
  </si>
  <si>
    <t xml:space="preserve">個人種目 </t>
  </si>
  <si>
    <t>【一般】</t>
  </si>
  <si>
    <t>【中学】</t>
  </si>
  <si>
    <t xml:space="preserve">保険料･参加料 </t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</si>
  <si>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一般</t>
    </r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</si>
  <si>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高校</t>
    </r>
  </si>
  <si>
    <r>
      <t>やり投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男子</t>
    </r>
  </si>
  <si>
    <r>
      <t>円盤投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一般</t>
    </r>
  </si>
  <si>
    <r>
      <t>円盤投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高男</t>
    </r>
  </si>
  <si>
    <t>都道府県</t>
  </si>
  <si>
    <t>所属名称(略称)</t>
  </si>
  <si>
    <t>ここに入力</t>
  </si>
  <si>
    <t>印</t>
  </si>
  <si>
    <t>連絡先(TEL)</t>
  </si>
  <si>
    <r>
      <t>ここに入力</t>
    </r>
    <r>
      <rPr>
        <sz val="8"/>
        <rFont val="ＭＳ ゴシック"/>
        <family val="3"/>
      </rPr>
      <t>(携帯電話の番号を入力)</t>
    </r>
  </si>
  <si>
    <t>所属名称(ｶﾅ)</t>
  </si>
  <si>
    <t>種別</t>
  </si>
  <si>
    <t>北海道</t>
  </si>
  <si>
    <t>01</t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</si>
  <si>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</si>
  <si>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</si>
  <si>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</si>
  <si>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</si>
  <si>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</si>
  <si>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</si>
  <si>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</si>
  <si>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</si>
  <si>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</si>
  <si>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</si>
  <si>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</si>
  <si>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</si>
  <si>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</si>
  <si>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</si>
  <si>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</si>
  <si>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</si>
  <si>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</si>
  <si>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</si>
  <si>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</si>
  <si>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</si>
  <si>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</si>
  <si>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</si>
  <si>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</si>
  <si>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</si>
  <si>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</si>
  <si>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</si>
  <si>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</si>
  <si>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</si>
  <si>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</si>
  <si>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</si>
  <si>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</si>
  <si>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</si>
  <si>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</si>
  <si>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</si>
  <si>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</si>
  <si>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</si>
  <si>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</si>
  <si>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</si>
  <si>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</si>
  <si>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</si>
  <si>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</si>
  <si>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</si>
  <si>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</si>
  <si>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福岡</t>
  </si>
  <si>
    <t>鹿児島</t>
  </si>
  <si>
    <t>沖縄</t>
  </si>
  <si>
    <t>relay.csv</t>
  </si>
  <si>
    <t>HELP</t>
  </si>
  <si>
    <t xml:space="preserve"> </t>
  </si>
  <si>
    <t>中学</t>
  </si>
  <si>
    <t>ｽｳｪｰﾃﾞﾝR</t>
  </si>
  <si>
    <t>400mR</t>
  </si>
  <si>
    <t>800mR</t>
  </si>
  <si>
    <t>1600mR</t>
  </si>
  <si>
    <t>3200mR</t>
  </si>
  <si>
    <t>60400</t>
  </si>
  <si>
    <t>60600</t>
  </si>
  <si>
    <t>一般</t>
  </si>
  <si>
    <t>全種目数</t>
  </si>
  <si>
    <r>
      <t>1</t>
    </r>
    <r>
      <rPr>
        <sz val="11"/>
        <rFont val="ＭＳ Ｐゴシック"/>
        <family val="3"/>
      </rPr>
      <t>人目</t>
    </r>
  </si>
  <si>
    <r>
      <t>2</t>
    </r>
    <r>
      <rPr>
        <sz val="11"/>
        <rFont val="ＭＳ Ｐゴシック"/>
        <family val="3"/>
      </rPr>
      <t>人目</t>
    </r>
  </si>
  <si>
    <r>
      <t>3</t>
    </r>
    <r>
      <rPr>
        <sz val="11"/>
        <rFont val="ＭＳ Ｐゴシック"/>
        <family val="3"/>
      </rPr>
      <t>人目</t>
    </r>
  </si>
  <si>
    <r>
      <t>4</t>
    </r>
    <r>
      <rPr>
        <sz val="11"/>
        <rFont val="ＭＳ Ｐゴシック"/>
        <family val="3"/>
      </rPr>
      <t>人目</t>
    </r>
  </si>
  <si>
    <r>
      <t>5</t>
    </r>
    <r>
      <rPr>
        <sz val="11"/>
        <rFont val="ＭＳ Ｐゴシック"/>
        <family val="3"/>
      </rPr>
      <t>人目</t>
    </r>
  </si>
  <si>
    <r>
      <t>6</t>
    </r>
    <r>
      <rPr>
        <sz val="11"/>
        <rFont val="ＭＳ Ｐゴシック"/>
        <family val="3"/>
      </rPr>
      <t>人目</t>
    </r>
  </si>
  <si>
    <t>60100</t>
  </si>
  <si>
    <t>高知</t>
  </si>
  <si>
    <t>男</t>
  </si>
  <si>
    <t>女</t>
  </si>
  <si>
    <t>00200</t>
  </si>
  <si>
    <t>00250</t>
  </si>
  <si>
    <t>00300</t>
  </si>
  <si>
    <t>00350</t>
  </si>
  <si>
    <t>00500</t>
  </si>
  <si>
    <t>00550</t>
  </si>
  <si>
    <t>00600</t>
  </si>
  <si>
    <t>00650</t>
  </si>
  <si>
    <t>00800</t>
  </si>
  <si>
    <t>00850</t>
  </si>
  <si>
    <t>01000</t>
  </si>
  <si>
    <t>01050</t>
  </si>
  <si>
    <t>01100</t>
  </si>
  <si>
    <t>5000m</t>
  </si>
  <si>
    <t>03250</t>
  </si>
  <si>
    <t>03400</t>
  </si>
  <si>
    <t>03700</t>
  </si>
  <si>
    <t>04250</t>
  </si>
  <si>
    <t>04400</t>
  </si>
  <si>
    <t>07100</t>
  </si>
  <si>
    <t>07150</t>
  </si>
  <si>
    <t>07200</t>
  </si>
  <si>
    <t>07300</t>
  </si>
  <si>
    <t>07350</t>
  </si>
  <si>
    <t>07400</t>
  </si>
  <si>
    <t>07450</t>
  </si>
  <si>
    <t>08100</t>
  </si>
  <si>
    <t>08350</t>
  </si>
  <si>
    <t>08400</t>
  </si>
  <si>
    <t>08550</t>
  </si>
  <si>
    <t>08600</t>
  </si>
  <si>
    <t>08800</t>
  </si>
  <si>
    <t>09200</t>
  </si>
  <si>
    <t>09300</t>
  </si>
  <si>
    <t>60150</t>
  </si>
  <si>
    <t>400mR/中学</t>
  </si>
  <si>
    <t>60151</t>
  </si>
  <si>
    <t>400mR/中低</t>
  </si>
  <si>
    <t>60172</t>
  </si>
  <si>
    <t>400mR/小14</t>
  </si>
  <si>
    <t>60175</t>
  </si>
  <si>
    <t>400mR/小56</t>
  </si>
  <si>
    <t>60250</t>
  </si>
  <si>
    <t>60300</t>
  </si>
  <si>
    <t>性
Code</t>
  </si>
  <si>
    <t>所属Code</t>
  </si>
  <si>
    <t>1と2</t>
  </si>
  <si>
    <t>1と3</t>
  </si>
  <si>
    <t>1と4</t>
  </si>
  <si>
    <t>1と5</t>
  </si>
  <si>
    <t>1と6</t>
  </si>
  <si>
    <t>2と3</t>
  </si>
  <si>
    <t>2と4</t>
  </si>
  <si>
    <t>2と5</t>
  </si>
  <si>
    <t>2と6</t>
  </si>
  <si>
    <t>3と4</t>
  </si>
  <si>
    <t>3と5</t>
  </si>
  <si>
    <t>3と6</t>
  </si>
  <si>
    <t>4と5</t>
  </si>
  <si>
    <t>4と6</t>
  </si>
  <si>
    <t>5と6</t>
  </si>
  <si>
    <t>種目</t>
  </si>
  <si>
    <t>登録団体代表者(所属長名)</t>
  </si>
  <si>
    <t>性</t>
  </si>
  <si>
    <t>1</t>
  </si>
  <si>
    <t>申込責任者(引率者氏名)</t>
  </si>
  <si>
    <t>職印</t>
  </si>
  <si>
    <t>ﾘｽﾄから選択</t>
  </si>
  <si>
    <t>08230</t>
  </si>
  <si>
    <t>08730</t>
  </si>
  <si>
    <t>100m</t>
  </si>
  <si>
    <r>
      <t>100m/</t>
    </r>
    <r>
      <rPr>
        <sz val="11"/>
        <rFont val="ＭＳ Ｐゴシック"/>
        <family val="3"/>
      </rPr>
      <t>中学</t>
    </r>
  </si>
  <si>
    <t>200m</t>
  </si>
  <si>
    <r>
      <t>200m/</t>
    </r>
    <r>
      <rPr>
        <sz val="11"/>
        <rFont val="ＭＳ Ｐゴシック"/>
        <family val="3"/>
      </rPr>
      <t>中学</t>
    </r>
  </si>
  <si>
    <t>400m</t>
  </si>
  <si>
    <r>
      <t>400m/</t>
    </r>
    <r>
      <rPr>
        <sz val="11"/>
        <rFont val="ＭＳ Ｐゴシック"/>
        <family val="3"/>
      </rPr>
      <t>中学</t>
    </r>
  </si>
  <si>
    <t>800m</t>
  </si>
  <si>
    <r>
      <t>800m/</t>
    </r>
    <r>
      <rPr>
        <sz val="11"/>
        <rFont val="ＭＳ Ｐゴシック"/>
        <family val="3"/>
      </rPr>
      <t>中学</t>
    </r>
  </si>
  <si>
    <t>1500m</t>
  </si>
  <si>
    <r>
      <t>1500m/</t>
    </r>
    <r>
      <rPr>
        <sz val="11"/>
        <rFont val="ＭＳ Ｐゴシック"/>
        <family val="3"/>
      </rPr>
      <t>中学</t>
    </r>
  </si>
  <si>
    <t>3000m</t>
  </si>
  <si>
    <r>
      <t>3000m/</t>
    </r>
    <r>
      <rPr>
        <sz val="11"/>
        <rFont val="ＭＳ Ｐゴシック"/>
        <family val="3"/>
      </rPr>
      <t>中学</t>
    </r>
  </si>
  <si>
    <r>
      <t>110mH/</t>
    </r>
    <r>
      <rPr>
        <sz val="11"/>
        <rFont val="ＭＳ Ｐゴシック"/>
        <family val="3"/>
      </rPr>
      <t>中男</t>
    </r>
  </si>
  <si>
    <t>110mH</t>
  </si>
  <si>
    <r>
      <t>400mH/</t>
    </r>
    <r>
      <rPr>
        <sz val="11"/>
        <rFont val="ＭＳ Ｐゴシック"/>
        <family val="3"/>
      </rPr>
      <t>男子</t>
    </r>
  </si>
  <si>
    <r>
      <t>100mH/</t>
    </r>
    <r>
      <rPr>
        <sz val="11"/>
        <rFont val="ＭＳ Ｐゴシック"/>
        <family val="3"/>
      </rPr>
      <t>中女</t>
    </r>
  </si>
  <si>
    <t>100mH</t>
  </si>
  <si>
    <t>走高跳</t>
  </si>
  <si>
    <r>
      <t>走高跳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中学</t>
    </r>
  </si>
  <si>
    <t>棒高跳</t>
  </si>
  <si>
    <t>走幅跳</t>
  </si>
  <si>
    <r>
      <t>走幅跳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中学</t>
    </r>
  </si>
  <si>
    <t>三段跳</t>
  </si>
  <si>
    <r>
      <t>三段跳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中学</t>
    </r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</si>
  <si>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一男</t>
    </r>
  </si>
  <si>
    <t>08230</t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</si>
  <si>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高男</t>
    </r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</si>
  <si>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中男</t>
    </r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</si>
  <si>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女子</t>
    </r>
  </si>
  <si>
    <r>
      <t>砲丸投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中女</t>
    </r>
  </si>
  <si>
    <r>
      <t>円盤投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一男</t>
    </r>
  </si>
  <si>
    <t>08730</t>
  </si>
  <si>
    <r>
      <t>円盤投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女子</t>
    </r>
  </si>
  <si>
    <r>
      <t>やり投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女子</t>
    </r>
  </si>
  <si>
    <t>ﾌﾘｶﾞﾅ</t>
  </si>
  <si>
    <t>福井</t>
  </si>
  <si>
    <t>山梨</t>
  </si>
  <si>
    <t>佐賀</t>
  </si>
  <si>
    <t>長崎</t>
  </si>
  <si>
    <t>熊本</t>
  </si>
  <si>
    <t>大分</t>
  </si>
  <si>
    <t>宮崎</t>
  </si>
  <si>
    <t>ｈ</t>
  </si>
  <si>
    <t>高知ｶｰﾆﾊﾞﾙ･ﾘﾚｰｶｰﾆﾊﾞﾙ</t>
  </si>
  <si>
    <t>春野オープン</t>
  </si>
  <si>
    <t>04600</t>
  </si>
  <si>
    <t>08900</t>
  </si>
  <si>
    <t>09130</t>
  </si>
  <si>
    <t>09400</t>
  </si>
  <si>
    <t>高知カーニバル＆リレーカーニバル</t>
  </si>
  <si>
    <t>1500m</t>
  </si>
  <si>
    <t>3000m</t>
  </si>
  <si>
    <t>100mH</t>
  </si>
  <si>
    <t>走高跳</t>
  </si>
  <si>
    <t>110mH</t>
  </si>
  <si>
    <t>400mH</t>
  </si>
  <si>
    <t>棒高跳</t>
  </si>
  <si>
    <t>三段跳</t>
  </si>
  <si>
    <t>08230</t>
  </si>
  <si>
    <r>
      <t>円盤投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高校</t>
    </r>
  </si>
  <si>
    <t>08730</t>
  </si>
  <si>
    <r>
      <t>ﾊﾝﾏｰ投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一般</t>
    </r>
  </si>
  <si>
    <t>やり投</t>
  </si>
  <si>
    <r>
      <t>ﾊﾝﾏｰ投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高校</t>
    </r>
  </si>
  <si>
    <t>ﾒﾄﾞﾚｰR</t>
  </si>
  <si>
    <t>4x100mR/中学</t>
  </si>
  <si>
    <t>4x200mR/中学</t>
  </si>
  <si>
    <t>4x100mR</t>
  </si>
  <si>
    <t>4x100mR</t>
  </si>
  <si>
    <t>4x400mR</t>
  </si>
  <si>
    <t>4x400mR</t>
  </si>
  <si>
    <t>4x800mR</t>
  </si>
  <si>
    <t>4x100mR</t>
  </si>
  <si>
    <t>4x400mR</t>
  </si>
  <si>
    <t>4x800mR</t>
  </si>
  <si>
    <r>
      <t>ﾒﾄﾞﾚｰ</t>
    </r>
    <r>
      <rPr>
        <sz val="11"/>
        <rFont val="Arial"/>
        <family val="2"/>
      </rPr>
      <t>R</t>
    </r>
  </si>
  <si>
    <t>4x200mR</t>
  </si>
  <si>
    <t>100m</t>
  </si>
  <si>
    <t>00200</t>
  </si>
  <si>
    <t>200m</t>
  </si>
  <si>
    <t>800m</t>
  </si>
  <si>
    <t>400m</t>
  </si>
  <si>
    <t>1500m</t>
  </si>
  <si>
    <t>3000m</t>
  </si>
  <si>
    <t>3000m</t>
  </si>
  <si>
    <r>
      <t>100mYH/</t>
    </r>
    <r>
      <rPr>
        <sz val="11"/>
        <rFont val="ＭＳ Ｐゴシック"/>
        <family val="3"/>
      </rPr>
      <t>高校</t>
    </r>
  </si>
  <si>
    <t>04330</t>
  </si>
  <si>
    <t>03330</t>
  </si>
  <si>
    <t>03330</t>
  </si>
  <si>
    <t>100mH</t>
  </si>
  <si>
    <t>走高跳</t>
  </si>
  <si>
    <t>04330</t>
  </si>
  <si>
    <t>走幅跳</t>
  </si>
  <si>
    <t>110mH</t>
  </si>
  <si>
    <t>砲丸投</t>
  </si>
  <si>
    <t>400mH</t>
  </si>
  <si>
    <t>ハードル種目は中3のみ出場可。</t>
  </si>
  <si>
    <t>三段跳</t>
  </si>
  <si>
    <t>08230</t>
  </si>
  <si>
    <t>08730</t>
  </si>
  <si>
    <t>08900</t>
  </si>
  <si>
    <t>09400</t>
  </si>
  <si>
    <t>09130</t>
  </si>
  <si>
    <t>やり投</t>
  </si>
  <si>
    <t>60400</t>
  </si>
  <si>
    <t>60600</t>
  </si>
  <si>
    <t>03330</t>
  </si>
  <si>
    <r>
      <t>110mJH/</t>
    </r>
    <r>
      <rPr>
        <sz val="11"/>
        <rFont val="ＭＳ Ｐゴシック"/>
        <family val="3"/>
      </rPr>
      <t>高校</t>
    </r>
  </si>
  <si>
    <t>110mJH/高校</t>
  </si>
  <si>
    <t>04330</t>
  </si>
  <si>
    <t>08990</t>
  </si>
  <si>
    <t>09430</t>
  </si>
  <si>
    <t>ﾊﾝﾏｰ投/一男</t>
  </si>
  <si>
    <t>ﾊﾝﾏｰ投/高男</t>
  </si>
  <si>
    <t>ﾊﾝﾏｰ投/女子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</si>
</sst>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\=\i\f\(\n\1\3\&gt;\9\9\9\9##&quot;:&quot;#,#&quot;.&quot;##;##&quot;.&quot;##"/>
    <numFmt numFmtId="182" formatCode="yy/m/d"/>
    <numFmt numFmtId="183" formatCode="0&quot;人&quot;"/>
  </numFmts>
  <fonts count="82">
    <font>
      <sz val="11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9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4"/>
      <name val="ＭＳ ゴシック"/>
      <family val="3"/>
    </font>
    <font>
      <sz val="8"/>
      <name val="Arial"/>
      <family val="2"/>
    </font>
    <font>
      <sz val="6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u val="single"/>
      <sz val="10"/>
      <name val="ＭＳ ゴシック"/>
      <family val="3"/>
    </font>
    <font>
      <u val="single"/>
      <sz val="10"/>
      <name val="Arial"/>
      <family val="2"/>
    </font>
    <font>
      <b/>
      <sz val="10"/>
      <name val="ＭＳ 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sz val="6"/>
      <name val="ＭＳ ゴシック"/>
      <family val="3"/>
    </font>
    <font>
      <b/>
      <sz val="11"/>
      <color indexed="10"/>
      <name val="Arial"/>
      <family val="2"/>
    </font>
    <font>
      <sz val="13"/>
      <name val="ＭＳ ゴシック"/>
      <family val="3"/>
    </font>
    <font>
      <sz val="11"/>
      <name val="Arial Narrow"/>
      <family val="2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indexed="9"/>
      <name val="ＭＳ ゴシック"/>
      <family val="3"/>
    </font>
    <font>
      <i/>
      <sz val="24"/>
      <name val="ＭＳ Ｐゴシック"/>
      <family val="3"/>
    </font>
    <font>
      <b/>
      <sz val="9"/>
      <color indexed="10"/>
      <name val="ＭＳ ゴシック"/>
      <family val="3"/>
    </font>
    <font>
      <b/>
      <sz val="14"/>
      <name val="ＭＳ Ｐゴシック"/>
      <family val="3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9"/>
      <color indexed="10"/>
      <name val="Arial"/>
      <family val="2"/>
    </font>
    <font>
      <b/>
      <sz val="16"/>
      <name val="ＭＳ ゴシック"/>
      <family val="3"/>
    </font>
    <font>
      <b/>
      <u val="single"/>
      <sz val="10"/>
      <name val="Arial"/>
      <family val="2"/>
    </font>
    <font>
      <u val="single"/>
      <sz val="12"/>
      <name val="ＭＳ ゴシック"/>
      <family val="3"/>
    </font>
    <font>
      <u val="single"/>
      <sz val="12"/>
      <name val="Arial"/>
      <family val="2"/>
    </font>
    <font>
      <b/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7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5" fontId="5" fillId="0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vertical="center"/>
      <protection hidden="1"/>
    </xf>
    <xf numFmtId="176" fontId="24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14" xfId="0" applyNumberFormat="1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176" fontId="3" fillId="0" borderId="0" xfId="0" applyNumberFormat="1" applyFont="1" applyFill="1" applyBorder="1" applyAlignment="1" applyProtection="1">
      <alignment horizontal="left" vertical="center"/>
      <protection hidden="1"/>
    </xf>
    <xf numFmtId="5" fontId="4" fillId="0" borderId="12" xfId="0" applyNumberFormat="1" applyFont="1" applyFill="1" applyBorder="1" applyAlignment="1" applyProtection="1">
      <alignment horizontal="center" vertical="center"/>
      <protection hidden="1"/>
    </xf>
    <xf numFmtId="58" fontId="17" fillId="0" borderId="0" xfId="0" applyNumberFormat="1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76" fontId="2" fillId="0" borderId="16" xfId="0" applyNumberFormat="1" applyFont="1" applyFill="1" applyBorder="1" applyAlignment="1" applyProtection="1">
      <alignment horizontal="right" vertical="center"/>
      <protection hidden="1"/>
    </xf>
    <xf numFmtId="0" fontId="0" fillId="0" borderId="17" xfId="0" applyFill="1" applyBorder="1" applyAlignment="1">
      <alignment vertical="center"/>
    </xf>
    <xf numFmtId="49" fontId="0" fillId="0" borderId="18" xfId="0" applyNumberFormat="1" applyFont="1" applyFill="1" applyBorder="1" applyAlignment="1" applyProtection="1">
      <alignment/>
      <protection hidden="1"/>
    </xf>
    <xf numFmtId="49" fontId="0" fillId="0" borderId="19" xfId="0" applyNumberFormat="1" applyFont="1" applyFill="1" applyBorder="1" applyAlignment="1" applyProtection="1">
      <alignment/>
      <protection hidden="1"/>
    </xf>
    <xf numFmtId="0" fontId="0" fillId="0" borderId="20" xfId="0" applyNumberFormat="1" applyFont="1" applyFill="1" applyBorder="1" applyAlignment="1" applyProtection="1">
      <alignment/>
      <protection hidden="1"/>
    </xf>
    <xf numFmtId="49" fontId="0" fillId="0" borderId="20" xfId="0" applyNumberFormat="1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49" fontId="2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49" fontId="3" fillId="0" borderId="12" xfId="0" applyNumberFormat="1" applyFont="1" applyFill="1" applyBorder="1" applyAlignment="1" applyProtection="1">
      <alignment horizontal="left" vertical="center"/>
      <protection hidden="1"/>
    </xf>
    <xf numFmtId="49" fontId="16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NumberFormat="1" applyFill="1" applyBorder="1" applyAlignment="1" applyProtection="1">
      <alignment/>
      <protection hidden="1"/>
    </xf>
    <xf numFmtId="58" fontId="31" fillId="0" borderId="0" xfId="0" applyNumberFormat="1" applyFont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49" fontId="32" fillId="0" borderId="0" xfId="0" applyNumberFormat="1" applyFont="1" applyFill="1" applyAlignment="1" applyProtection="1">
      <alignment/>
      <protection hidden="1"/>
    </xf>
    <xf numFmtId="176" fontId="15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9" fontId="0" fillId="0" borderId="12" xfId="0" applyNumberFormat="1" applyFill="1" applyBorder="1" applyAlignment="1" applyProtection="1">
      <alignment/>
      <protection hidden="1"/>
    </xf>
    <xf numFmtId="0" fontId="30" fillId="34" borderId="11" xfId="0" applyFont="1" applyFill="1" applyBorder="1" applyAlignment="1" applyProtection="1">
      <alignment vertical="center"/>
      <protection hidden="1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hidden="1"/>
    </xf>
    <xf numFmtId="58" fontId="31" fillId="0" borderId="0" xfId="0" applyNumberFormat="1" applyFont="1" applyAlignment="1" applyProtection="1" quotePrefix="1">
      <alignment horizontal="left"/>
      <protection hidden="1"/>
    </xf>
    <xf numFmtId="58" fontId="31" fillId="0" borderId="0" xfId="0" applyNumberFormat="1" applyFont="1" applyFill="1" applyBorder="1" applyAlignment="1" applyProtection="1" quotePrefix="1">
      <alignment horizontal="left"/>
      <protection hidden="1"/>
    </xf>
    <xf numFmtId="0" fontId="31" fillId="0" borderId="0" xfId="0" applyFont="1" applyFill="1" applyAlignment="1" applyProtection="1" quotePrefix="1">
      <alignment horizontal="left"/>
      <protection hidden="1"/>
    </xf>
    <xf numFmtId="0" fontId="31" fillId="0" borderId="0" xfId="0" applyFont="1" applyFill="1" applyBorder="1" applyAlignment="1" applyProtection="1" quotePrefix="1">
      <alignment horizontal="left"/>
      <protection hidden="1"/>
    </xf>
    <xf numFmtId="49" fontId="31" fillId="0" borderId="0" xfId="0" applyNumberFormat="1" applyFont="1" applyFill="1" applyAlignment="1">
      <alignment/>
    </xf>
    <xf numFmtId="0" fontId="0" fillId="0" borderId="12" xfId="0" applyNumberFormat="1" applyFill="1" applyBorder="1" applyAlignment="1" applyProtection="1">
      <alignment horizontal="left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2" fillId="0" borderId="28" xfId="0" applyNumberFormat="1" applyFont="1" applyBorder="1" applyAlignment="1">
      <alignment/>
    </xf>
    <xf numFmtId="49" fontId="36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/>
    </xf>
    <xf numFmtId="0" fontId="36" fillId="35" borderId="29" xfId="0" applyFont="1" applyFill="1" applyBorder="1" applyAlignment="1">
      <alignment horizontal="center"/>
    </xf>
    <xf numFmtId="49" fontId="36" fillId="0" borderId="31" xfId="0" applyNumberFormat="1" applyFont="1" applyBorder="1" applyAlignment="1">
      <alignment horizontal="center"/>
    </xf>
    <xf numFmtId="0" fontId="36" fillId="35" borderId="32" xfId="0" applyFont="1" applyFill="1" applyBorder="1" applyAlignment="1">
      <alignment horizontal="center"/>
    </xf>
    <xf numFmtId="0" fontId="36" fillId="35" borderId="31" xfId="0" applyFont="1" applyFill="1" applyBorder="1" applyAlignment="1">
      <alignment horizontal="center"/>
    </xf>
    <xf numFmtId="0" fontId="36" fillId="35" borderId="33" xfId="0" applyFont="1" applyFill="1" applyBorder="1" applyAlignment="1">
      <alignment horizontal="center"/>
    </xf>
    <xf numFmtId="49" fontId="36" fillId="0" borderId="29" xfId="0" applyNumberFormat="1" applyFont="1" applyBorder="1" applyAlignment="1" quotePrefix="1">
      <alignment horizontal="center"/>
    </xf>
    <xf numFmtId="0" fontId="36" fillId="0" borderId="0" xfId="0" applyFont="1" applyAlignment="1">
      <alignment horizontal="center"/>
    </xf>
    <xf numFmtId="49" fontId="2" fillId="36" borderId="34" xfId="0" applyNumberFormat="1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0" xfId="0" applyNumberFormat="1" applyFont="1" applyBorder="1" applyAlignment="1">
      <alignment/>
    </xf>
    <xf numFmtId="0" fontId="35" fillId="0" borderId="0" xfId="0" applyFont="1" applyAlignment="1">
      <alignment/>
    </xf>
    <xf numFmtId="49" fontId="2" fillId="0" borderId="37" xfId="0" applyNumberFormat="1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56" fontId="0" fillId="0" borderId="0" xfId="0" applyNumberFormat="1" applyFill="1" applyAlignment="1" applyProtection="1">
      <alignment horizontal="center"/>
      <protection hidden="1"/>
    </xf>
    <xf numFmtId="0" fontId="31" fillId="0" borderId="0" xfId="0" applyNumberFormat="1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0" fillId="0" borderId="0" xfId="0" applyNumberFormat="1" applyFont="1" applyAlignment="1" applyProtection="1" quotePrefix="1">
      <alignment/>
      <protection hidden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 vertical="center"/>
    </xf>
    <xf numFmtId="0" fontId="30" fillId="34" borderId="11" xfId="0" applyFont="1" applyFill="1" applyBorder="1" applyAlignment="1" applyProtection="1">
      <alignment horizontal="left" vertical="center"/>
      <protection hidden="1"/>
    </xf>
    <xf numFmtId="0" fontId="0" fillId="0" borderId="38" xfId="0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/>
    </xf>
    <xf numFmtId="0" fontId="0" fillId="37" borderId="38" xfId="0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>
      <alignment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 quotePrefix="1">
      <alignment horizontal="left"/>
    </xf>
    <xf numFmtId="49" fontId="2" fillId="0" borderId="40" xfId="0" applyNumberFormat="1" applyFont="1" applyBorder="1" applyAlignment="1">
      <alignment/>
    </xf>
    <xf numFmtId="49" fontId="4" fillId="0" borderId="40" xfId="0" applyNumberFormat="1" applyFont="1" applyBorder="1" applyAlignment="1" quotePrefix="1">
      <alignment horizontal="left"/>
    </xf>
    <xf numFmtId="49" fontId="4" fillId="0" borderId="40" xfId="0" applyNumberFormat="1" applyFont="1" applyBorder="1" applyAlignment="1">
      <alignment/>
    </xf>
    <xf numFmtId="49" fontId="2" fillId="0" borderId="39" xfId="0" applyNumberFormat="1" applyFont="1" applyBorder="1" applyAlignment="1" quotePrefix="1">
      <alignment horizontal="left"/>
    </xf>
    <xf numFmtId="5" fontId="36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82" fontId="0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quotePrefix="1">
      <alignment/>
    </xf>
    <xf numFmtId="49" fontId="36" fillId="36" borderId="41" xfId="0" applyNumberFormat="1" applyFont="1" applyFill="1" applyBorder="1" applyAlignment="1">
      <alignment horizontal="center"/>
    </xf>
    <xf numFmtId="0" fontId="34" fillId="38" borderId="0" xfId="0" applyFont="1" applyFill="1" applyAlignment="1">
      <alignment/>
    </xf>
    <xf numFmtId="0" fontId="35" fillId="38" borderId="0" xfId="0" applyFont="1" applyFill="1" applyAlignment="1">
      <alignment horizontal="center"/>
    </xf>
    <xf numFmtId="0" fontId="35" fillId="38" borderId="0" xfId="0" applyFont="1" applyFill="1" applyAlignment="1">
      <alignment/>
    </xf>
    <xf numFmtId="49" fontId="2" fillId="0" borderId="28" xfId="0" applyNumberFormat="1" applyFont="1" applyBorder="1" applyAlignment="1" quotePrefix="1">
      <alignment horizontal="left"/>
    </xf>
    <xf numFmtId="49" fontId="2" fillId="0" borderId="30" xfId="0" applyNumberFormat="1" applyFont="1" applyBorder="1" applyAlignment="1" quotePrefix="1">
      <alignment horizontal="left"/>
    </xf>
    <xf numFmtId="49" fontId="36" fillId="0" borderId="23" xfId="0" applyNumberFormat="1" applyFont="1" applyBorder="1" applyAlignment="1">
      <alignment horizontal="center"/>
    </xf>
    <xf numFmtId="49" fontId="36" fillId="35" borderId="31" xfId="0" applyNumberFormat="1" applyFont="1" applyFill="1" applyBorder="1" applyAlignment="1">
      <alignment horizontal="center"/>
    </xf>
    <xf numFmtId="49" fontId="36" fillId="35" borderId="29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 quotePrefix="1">
      <alignment horizontal="left"/>
    </xf>
    <xf numFmtId="49" fontId="2" fillId="36" borderId="30" xfId="0" applyNumberFormat="1" applyFont="1" applyFill="1" applyBorder="1" applyAlignment="1">
      <alignment/>
    </xf>
    <xf numFmtId="49" fontId="2" fillId="36" borderId="30" xfId="0" applyNumberFormat="1" applyFont="1" applyFill="1" applyBorder="1" applyAlignment="1" quotePrefix="1">
      <alignment horizontal="left"/>
    </xf>
    <xf numFmtId="49" fontId="2" fillId="36" borderId="34" xfId="0" applyNumberFormat="1" applyFont="1" applyFill="1" applyBorder="1" applyAlignment="1" quotePrefix="1">
      <alignment horizontal="left"/>
    </xf>
    <xf numFmtId="0" fontId="36" fillId="35" borderId="4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6" fillId="0" borderId="23" xfId="0" applyNumberFormat="1" applyFont="1" applyBorder="1" applyAlignment="1" quotePrefix="1">
      <alignment horizontal="center"/>
    </xf>
    <xf numFmtId="49" fontId="4" fillId="36" borderId="34" xfId="0" applyNumberFormat="1" applyFont="1" applyFill="1" applyBorder="1" applyAlignment="1" quotePrefix="1">
      <alignment horizontal="left"/>
    </xf>
    <xf numFmtId="0" fontId="4" fillId="0" borderId="38" xfId="0" applyFont="1" applyFill="1" applyBorder="1" applyAlignment="1" applyProtection="1">
      <alignment vertical="center" shrinkToFit="1"/>
      <protection locked="0"/>
    </xf>
    <xf numFmtId="49" fontId="0" fillId="0" borderId="38" xfId="0" applyNumberForma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34" fillId="0" borderId="22" xfId="0" applyFon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3" fillId="0" borderId="43" xfId="0" applyFont="1" applyFill="1" applyBorder="1" applyAlignment="1" applyProtection="1">
      <alignment/>
      <protection hidden="1"/>
    </xf>
    <xf numFmtId="0" fontId="0" fillId="0" borderId="43" xfId="0" applyBorder="1" applyAlignment="1">
      <alignment/>
    </xf>
    <xf numFmtId="176" fontId="15" fillId="0" borderId="22" xfId="0" applyNumberFormat="1" applyFont="1" applyFill="1" applyBorder="1" applyAlignment="1" applyProtection="1">
      <alignment horizontal="left" vertical="center"/>
      <protection hidden="1"/>
    </xf>
    <xf numFmtId="176" fontId="15" fillId="0" borderId="23" xfId="0" applyNumberFormat="1" applyFont="1" applyFill="1" applyBorder="1" applyAlignment="1" applyProtection="1">
      <alignment horizontal="left" vertical="center"/>
      <protection hidden="1"/>
    </xf>
    <xf numFmtId="49" fontId="0" fillId="0" borderId="22" xfId="0" applyNumberFormat="1" applyFill="1" applyBorder="1" applyAlignment="1" applyProtection="1">
      <alignment vertical="center"/>
      <protection locked="0"/>
    </xf>
    <xf numFmtId="49" fontId="0" fillId="0" borderId="46" xfId="0" applyNumberForma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49" fontId="2" fillId="0" borderId="27" xfId="0" applyNumberFormat="1" applyFont="1" applyFill="1" applyBorder="1" applyAlignment="1" applyProtection="1">
      <alignment/>
      <protection hidden="1"/>
    </xf>
    <xf numFmtId="0" fontId="2" fillId="0" borderId="47" xfId="0" applyFont="1" applyBorder="1" applyAlignment="1">
      <alignment/>
    </xf>
    <xf numFmtId="176" fontId="15" fillId="0" borderId="22" xfId="0" applyNumberFormat="1" applyFont="1" applyFill="1" applyBorder="1" applyAlignment="1" applyProtection="1">
      <alignment horizontal="left" vertical="center"/>
      <protection locked="0"/>
    </xf>
    <xf numFmtId="176" fontId="15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48" xfId="0" applyFont="1" applyFill="1" applyBorder="1" applyAlignment="1" applyProtection="1">
      <alignment vertical="center"/>
      <protection hidden="1"/>
    </xf>
    <xf numFmtId="0" fontId="0" fillId="0" borderId="49" xfId="0" applyFont="1" applyFill="1" applyBorder="1" applyAlignment="1" applyProtection="1">
      <alignment vertical="center"/>
      <protection hidden="1"/>
    </xf>
    <xf numFmtId="0" fontId="0" fillId="0" borderId="48" xfId="0" applyFill="1" applyBorder="1" applyAlignment="1" applyProtection="1">
      <alignment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48" xfId="0" applyFont="1" applyFill="1" applyBorder="1" applyAlignment="1" applyProtection="1">
      <alignment vertical="center" wrapText="1"/>
      <protection hidden="1"/>
    </xf>
    <xf numFmtId="0" fontId="0" fillId="0" borderId="49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49" fontId="36" fillId="36" borderId="23" xfId="0" applyNumberFormat="1" applyFont="1" applyFill="1" applyBorder="1" applyAlignment="1">
      <alignment horizontal="center"/>
    </xf>
    <xf numFmtId="0" fontId="36" fillId="36" borderId="31" xfId="0" applyFont="1" applyFill="1" applyBorder="1" applyAlignment="1">
      <alignment horizontal="center"/>
    </xf>
    <xf numFmtId="49" fontId="36" fillId="36" borderId="50" xfId="0" applyNumberFormat="1" applyFont="1" applyFill="1" applyBorder="1" applyAlignment="1">
      <alignment horizontal="center"/>
    </xf>
    <xf numFmtId="49" fontId="36" fillId="36" borderId="51" xfId="0" applyNumberFormat="1" applyFont="1" applyFill="1" applyBorder="1" applyAlignment="1">
      <alignment horizontal="center"/>
    </xf>
    <xf numFmtId="49" fontId="36" fillId="36" borderId="52" xfId="0" applyNumberFormat="1" applyFont="1" applyFill="1" applyBorder="1" applyAlignment="1">
      <alignment horizontal="center"/>
    </xf>
    <xf numFmtId="49" fontId="36" fillId="36" borderId="53" xfId="0" applyNumberFormat="1" applyFont="1" applyFill="1" applyBorder="1" applyAlignment="1">
      <alignment horizontal="center"/>
    </xf>
    <xf numFmtId="49" fontId="36" fillId="36" borderId="29" xfId="0" applyNumberFormat="1" applyFont="1" applyFill="1" applyBorder="1" applyAlignment="1">
      <alignment horizontal="center"/>
    </xf>
    <xf numFmtId="49" fontId="36" fillId="36" borderId="41" xfId="0" applyNumberFormat="1" applyFont="1" applyFill="1" applyBorder="1" applyAlignment="1">
      <alignment horizontal="center"/>
    </xf>
    <xf numFmtId="0" fontId="36" fillId="36" borderId="42" xfId="0" applyFont="1" applyFill="1" applyBorder="1" applyAlignment="1">
      <alignment horizontal="center"/>
    </xf>
    <xf numFmtId="49" fontId="36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36" fillId="0" borderId="55" xfId="0" applyNumberFormat="1" applyFont="1" applyBorder="1" applyAlignment="1">
      <alignment horizontal="center" vertical="center"/>
    </xf>
    <xf numFmtId="49" fontId="36" fillId="0" borderId="29" xfId="0" applyNumberFormat="1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49" fontId="36" fillId="0" borderId="56" xfId="0" applyNumberFormat="1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49" fontId="36" fillId="0" borderId="58" xfId="0" applyNumberFormat="1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49" fontId="36" fillId="0" borderId="59" xfId="0" applyNumberFormat="1" applyFont="1" applyBorder="1" applyAlignment="1">
      <alignment horizontal="center"/>
    </xf>
    <xf numFmtId="49" fontId="2" fillId="39" borderId="30" xfId="0" applyNumberFormat="1" applyFont="1" applyFill="1" applyBorder="1" applyAlignment="1" quotePrefix="1">
      <alignment horizontal="left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183" fontId="2" fillId="0" borderId="60" xfId="0" applyNumberFormat="1" applyFont="1" applyFill="1" applyBorder="1" applyAlignment="1" applyProtection="1">
      <alignment horizontal="center" vertical="center"/>
      <protection hidden="1"/>
    </xf>
    <xf numFmtId="183" fontId="2" fillId="0" borderId="61" xfId="0" applyNumberFormat="1" applyFont="1" applyBorder="1" applyAlignment="1" applyProtection="1">
      <alignment horizontal="center" vertical="center"/>
      <protection hidden="1"/>
    </xf>
    <xf numFmtId="183" fontId="2" fillId="0" borderId="6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9"/>
  <sheetViews>
    <sheetView showGridLines="0"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:F1"/>
    </sheetView>
  </sheetViews>
  <sheetFormatPr defaultColWidth="8.796875" defaultRowHeight="14.25"/>
  <cols>
    <col min="1" max="1" width="3.09765625" style="9" customWidth="1"/>
    <col min="2" max="2" width="10.09765625" style="39" hidden="1" customWidth="1"/>
    <col min="3" max="3" width="7" style="39" customWidth="1"/>
    <col min="4" max="4" width="4.69921875" style="39" hidden="1" customWidth="1"/>
    <col min="5" max="5" width="3.19921875" style="39" customWidth="1"/>
    <col min="6" max="6" width="16.19921875" style="39" customWidth="1"/>
    <col min="7" max="7" width="16.8984375" style="39" customWidth="1"/>
    <col min="8" max="8" width="9.3984375" style="39" hidden="1" customWidth="1"/>
    <col min="9" max="9" width="9.69921875" style="39" customWidth="1"/>
    <col min="10" max="10" width="2.5" style="40" customWidth="1"/>
    <col min="11" max="11" width="12.5" style="40" customWidth="1"/>
    <col min="12" max="12" width="4.8984375" style="41" customWidth="1"/>
    <col min="13" max="13" width="9" style="41" customWidth="1"/>
    <col min="14" max="14" width="5.09765625" style="41" customWidth="1"/>
    <col min="15" max="15" width="3.59765625" style="11" customWidth="1"/>
    <col min="16" max="16" width="10.09765625" style="12" customWidth="1"/>
    <col min="17" max="17" width="10.09765625" style="11" customWidth="1"/>
    <col min="18" max="18" width="2.59765625" style="9" customWidth="1"/>
    <col min="19" max="19" width="8.09765625" style="11" customWidth="1"/>
    <col min="20" max="20" width="10.09765625" style="12" customWidth="1"/>
    <col min="21" max="21" width="10.09765625" style="11" customWidth="1"/>
    <col min="22" max="22" width="2.59765625" style="9" customWidth="1"/>
    <col min="23" max="23" width="8.09765625" style="11" customWidth="1"/>
    <col min="24" max="24" width="10.09765625" style="12" customWidth="1"/>
    <col min="25" max="25" width="10.19921875" style="11" customWidth="1"/>
    <col min="26" max="26" width="2.59765625" style="9" customWidth="1"/>
    <col min="27" max="38" width="9" style="9" hidden="1" customWidth="1"/>
    <col min="39" max="16384" width="9" style="9" customWidth="1"/>
  </cols>
  <sheetData>
    <row r="1" spans="1:33" ht="18" customHeight="1">
      <c r="A1" s="144" t="s">
        <v>190</v>
      </c>
      <c r="B1" s="145"/>
      <c r="C1" s="145"/>
      <c r="D1" s="145"/>
      <c r="E1" s="145"/>
      <c r="F1" s="146"/>
      <c r="G1" s="29" t="s">
        <v>24</v>
      </c>
      <c r="H1" s="13"/>
      <c r="I1" s="18" t="s">
        <v>101</v>
      </c>
      <c r="J1" s="10"/>
      <c r="K1" s="173" t="s">
        <v>26</v>
      </c>
      <c r="L1" s="174"/>
      <c r="M1" s="153" t="s">
        <v>2</v>
      </c>
      <c r="N1" s="154"/>
      <c r="O1" s="93" t="s">
        <v>186</v>
      </c>
      <c r="P1" s="93" t="s">
        <v>184</v>
      </c>
      <c r="Q1" s="93" t="s">
        <v>9</v>
      </c>
      <c r="R1" s="159" t="s">
        <v>113</v>
      </c>
      <c r="S1" s="160"/>
      <c r="T1" s="71" t="s">
        <v>114</v>
      </c>
      <c r="U1" s="35" t="s">
        <v>115</v>
      </c>
      <c r="V1" s="161" t="s">
        <v>116</v>
      </c>
      <c r="W1" s="162" t="s">
        <v>117</v>
      </c>
      <c r="X1" s="35" t="s">
        <v>117</v>
      </c>
      <c r="Y1" s="35" t="s">
        <v>118</v>
      </c>
      <c r="Z1" s="55"/>
      <c r="AA1" s="65"/>
      <c r="AB1" s="94">
        <f>SUM(AB2:AB9)</f>
        <v>0</v>
      </c>
      <c r="AC1" s="94">
        <f>SUM(AC2:AC9)</f>
        <v>0</v>
      </c>
      <c r="AD1" s="9" t="s">
        <v>258</v>
      </c>
      <c r="AG1" s="120" t="e">
        <f>IF($J$3="中学",IF($AK$73=1,$AH$75:$AH$83,IF($AK$73=2,$AJ$75:$AJ$95)),IF($AK$73=1,$AI$75:$AI$98,$AJ$75:$AJ$95))</f>
        <v>#VALUE!</v>
      </c>
    </row>
    <row r="2" spans="1:30" ht="18" customHeight="1">
      <c r="A2" s="16" t="s">
        <v>44</v>
      </c>
      <c r="B2" s="2"/>
      <c r="C2" s="2"/>
      <c r="D2" s="96" t="s">
        <v>235</v>
      </c>
      <c r="E2" s="147" t="s">
        <v>45</v>
      </c>
      <c r="F2" s="148"/>
      <c r="G2" s="16" t="s">
        <v>50</v>
      </c>
      <c r="H2" s="17"/>
      <c r="I2" s="16" t="s">
        <v>168</v>
      </c>
      <c r="J2" s="16" t="s">
        <v>51</v>
      </c>
      <c r="K2" s="24"/>
      <c r="L2" s="28">
        <v>1</v>
      </c>
      <c r="M2" s="149">
        <f>IF(O2="","",E3)</f>
      </c>
      <c r="N2" s="150"/>
      <c r="O2" s="59"/>
      <c r="P2" s="59"/>
      <c r="Q2" s="47"/>
      <c r="R2" s="157" t="s">
        <v>102</v>
      </c>
      <c r="S2" s="158"/>
      <c r="T2" s="59" t="s">
        <v>102</v>
      </c>
      <c r="U2" s="59" t="s">
        <v>102</v>
      </c>
      <c r="V2" s="157" t="s">
        <v>102</v>
      </c>
      <c r="W2" s="158"/>
      <c r="X2" s="59" t="s">
        <v>102</v>
      </c>
      <c r="Y2" s="59" t="s">
        <v>102</v>
      </c>
      <c r="Z2" s="92">
        <f>+リレー!S118</f>
        <v>0</v>
      </c>
      <c r="AA2" s="66"/>
      <c r="AB2" s="95">
        <f aca="true" t="shared" si="0" ref="AB2:AB9">IF(O2="男",1,"")</f>
      </c>
      <c r="AC2" s="95">
        <f aca="true" t="shared" si="1" ref="AC2:AC9">IF(O2="女",1,"")</f>
      </c>
      <c r="AD2" s="9" t="s">
        <v>259</v>
      </c>
    </row>
    <row r="3" spans="1:30" ht="18" customHeight="1">
      <c r="A3" s="20"/>
      <c r="B3" s="141" t="s">
        <v>190</v>
      </c>
      <c r="C3" s="141"/>
      <c r="D3" s="102" t="e">
        <f>VLOOKUP(B3,AE73:AF119,2,FALSE)</f>
        <v>#N/A</v>
      </c>
      <c r="E3" s="140" t="s">
        <v>46</v>
      </c>
      <c r="F3" s="141"/>
      <c r="G3" s="119" t="s">
        <v>46</v>
      </c>
      <c r="H3" s="17"/>
      <c r="I3" s="119" t="s">
        <v>46</v>
      </c>
      <c r="J3" s="140" t="s">
        <v>190</v>
      </c>
      <c r="K3" s="141"/>
      <c r="L3" s="28">
        <v>2</v>
      </c>
      <c r="M3" s="149">
        <f aca="true" t="shared" si="2" ref="M3:M9">IF(O3="","",E4)</f>
      </c>
      <c r="N3" s="150"/>
      <c r="O3" s="59"/>
      <c r="P3" s="59"/>
      <c r="Q3" s="47"/>
      <c r="R3" s="157" t="s">
        <v>102</v>
      </c>
      <c r="S3" s="158"/>
      <c r="T3" s="59" t="s">
        <v>102</v>
      </c>
      <c r="U3" s="59" t="s">
        <v>102</v>
      </c>
      <c r="V3" s="157" t="s">
        <v>102</v>
      </c>
      <c r="W3" s="158"/>
      <c r="X3" s="59" t="s">
        <v>102</v>
      </c>
      <c r="Y3" s="59" t="s">
        <v>102</v>
      </c>
      <c r="Z3" s="92">
        <f>+リレー!S119</f>
        <v>0</v>
      </c>
      <c r="AA3" s="66"/>
      <c r="AB3" s="95">
        <f t="shared" si="0"/>
      </c>
      <c r="AC3" s="95">
        <f t="shared" si="1"/>
      </c>
      <c r="AD3" s="9" t="s">
        <v>261</v>
      </c>
    </row>
    <row r="4" spans="1:30" ht="18" customHeight="1">
      <c r="A4" s="16" t="s">
        <v>188</v>
      </c>
      <c r="B4" s="2"/>
      <c r="C4" s="2"/>
      <c r="D4" s="2"/>
      <c r="E4" s="2"/>
      <c r="F4" s="2"/>
      <c r="G4" s="90" t="s">
        <v>38</v>
      </c>
      <c r="H4" s="17"/>
      <c r="I4" s="169" t="s">
        <v>19</v>
      </c>
      <c r="J4" s="170"/>
      <c r="K4" s="171"/>
      <c r="L4" s="28">
        <v>3</v>
      </c>
      <c r="M4" s="149">
        <f t="shared" si="2"/>
      </c>
      <c r="N4" s="150"/>
      <c r="O4" s="59"/>
      <c r="P4" s="59"/>
      <c r="Q4" s="47"/>
      <c r="R4" s="157" t="s">
        <v>102</v>
      </c>
      <c r="S4" s="158"/>
      <c r="T4" s="59" t="s">
        <v>102</v>
      </c>
      <c r="U4" s="59" t="s">
        <v>102</v>
      </c>
      <c r="V4" s="157" t="s">
        <v>102</v>
      </c>
      <c r="W4" s="158"/>
      <c r="X4" s="59" t="s">
        <v>102</v>
      </c>
      <c r="Y4" s="59" t="s">
        <v>102</v>
      </c>
      <c r="Z4" s="92">
        <f>+リレー!S120</f>
        <v>0</v>
      </c>
      <c r="AA4" s="66"/>
      <c r="AB4" s="95">
        <f t="shared" si="0"/>
      </c>
      <c r="AC4" s="95">
        <f t="shared" si="1"/>
      </c>
      <c r="AD4" s="9" t="s">
        <v>263</v>
      </c>
    </row>
    <row r="5" spans="1:30" ht="18" customHeight="1">
      <c r="A5" s="20"/>
      <c r="B5" s="138" t="s">
        <v>46</v>
      </c>
      <c r="C5" s="138"/>
      <c r="D5" s="138"/>
      <c r="E5" s="138"/>
      <c r="F5" s="99" t="s">
        <v>47</v>
      </c>
      <c r="I5" s="169" t="s">
        <v>20</v>
      </c>
      <c r="J5" s="172"/>
      <c r="K5" s="25" t="s">
        <v>21</v>
      </c>
      <c r="L5" s="28">
        <v>4</v>
      </c>
      <c r="M5" s="149">
        <f t="shared" si="2"/>
      </c>
      <c r="N5" s="150"/>
      <c r="O5" s="59"/>
      <c r="P5" s="59"/>
      <c r="Q5" s="47"/>
      <c r="R5" s="157" t="s">
        <v>102</v>
      </c>
      <c r="S5" s="158"/>
      <c r="T5" s="59" t="s">
        <v>102</v>
      </c>
      <c r="U5" s="59" t="s">
        <v>102</v>
      </c>
      <c r="V5" s="157" t="s">
        <v>102</v>
      </c>
      <c r="W5" s="158"/>
      <c r="X5" s="59" t="s">
        <v>102</v>
      </c>
      <c r="Y5" s="59" t="s">
        <v>102</v>
      </c>
      <c r="Z5" s="92">
        <f>+リレー!S121</f>
        <v>0</v>
      </c>
      <c r="AA5" s="67"/>
      <c r="AB5" s="95">
        <f t="shared" si="0"/>
      </c>
      <c r="AC5" s="95">
        <f t="shared" si="1"/>
      </c>
      <c r="AD5" s="9" t="s">
        <v>264</v>
      </c>
    </row>
    <row r="6" spans="1:30" ht="18" customHeight="1">
      <c r="A6" s="16" t="s">
        <v>48</v>
      </c>
      <c r="B6" s="2"/>
      <c r="C6" s="2"/>
      <c r="D6" s="2"/>
      <c r="E6" s="2"/>
      <c r="F6" s="2"/>
      <c r="G6" s="100" t="s">
        <v>35</v>
      </c>
      <c r="H6" s="17">
        <f>IF(J3="中学",600,IF(J3="高校",900,1400))</f>
        <v>1400</v>
      </c>
      <c r="I6" s="196">
        <f>+AB73</f>
        <v>0</v>
      </c>
      <c r="J6" s="197"/>
      <c r="K6" s="198">
        <f>+AC73</f>
        <v>0</v>
      </c>
      <c r="L6" s="28">
        <v>5</v>
      </c>
      <c r="M6" s="149">
        <f t="shared" si="2"/>
      </c>
      <c r="N6" s="150"/>
      <c r="O6" s="59"/>
      <c r="P6" s="59"/>
      <c r="Q6" s="47"/>
      <c r="R6" s="157" t="s">
        <v>102</v>
      </c>
      <c r="S6" s="158"/>
      <c r="T6" s="59" t="s">
        <v>102</v>
      </c>
      <c r="U6" s="59" t="s">
        <v>102</v>
      </c>
      <c r="V6" s="157" t="s">
        <v>102</v>
      </c>
      <c r="W6" s="158"/>
      <c r="X6" s="59" t="s">
        <v>102</v>
      </c>
      <c r="Y6" s="59" t="s">
        <v>102</v>
      </c>
      <c r="Z6" s="92">
        <f>+リレー!S122</f>
        <v>0</v>
      </c>
      <c r="AA6" s="68"/>
      <c r="AB6" s="95">
        <f t="shared" si="0"/>
      </c>
      <c r="AC6" s="95">
        <f t="shared" si="1"/>
      </c>
      <c r="AD6" s="9" t="s">
        <v>257</v>
      </c>
    </row>
    <row r="7" spans="1:29" ht="18" customHeight="1" thickBot="1">
      <c r="A7" s="20"/>
      <c r="B7" s="139" t="s">
        <v>49</v>
      </c>
      <c r="C7" s="139"/>
      <c r="D7" s="139"/>
      <c r="E7" s="139"/>
      <c r="F7" s="139"/>
      <c r="G7" s="100" t="s">
        <v>22</v>
      </c>
      <c r="H7" s="17">
        <f>IF(J3="中学",1100,IF(J3="高校",1600,2100))</f>
        <v>2100</v>
      </c>
      <c r="I7" s="196">
        <f>+AB1</f>
        <v>0</v>
      </c>
      <c r="J7" s="197"/>
      <c r="K7" s="198">
        <f>+AC1</f>
        <v>0</v>
      </c>
      <c r="L7" s="28">
        <v>6</v>
      </c>
      <c r="M7" s="149">
        <f t="shared" si="2"/>
      </c>
      <c r="N7" s="150"/>
      <c r="O7" s="59"/>
      <c r="P7" s="59"/>
      <c r="Q7" s="47"/>
      <c r="R7" s="157" t="s">
        <v>102</v>
      </c>
      <c r="S7" s="158"/>
      <c r="T7" s="59" t="s">
        <v>102</v>
      </c>
      <c r="U7" s="59" t="s">
        <v>102</v>
      </c>
      <c r="V7" s="157" t="s">
        <v>102</v>
      </c>
      <c r="W7" s="158"/>
      <c r="X7" s="59" t="s">
        <v>102</v>
      </c>
      <c r="Y7" s="59" t="s">
        <v>102</v>
      </c>
      <c r="Z7" s="92">
        <f>+リレー!S123</f>
        <v>0</v>
      </c>
      <c r="AA7" s="68"/>
      <c r="AB7" s="95">
        <f t="shared" si="0"/>
      </c>
      <c r="AC7" s="95">
        <f t="shared" si="1"/>
      </c>
    </row>
    <row r="8" spans="1:29" ht="18" customHeight="1" thickTop="1">
      <c r="A8" s="16" t="s">
        <v>185</v>
      </c>
      <c r="B8" s="2"/>
      <c r="C8" s="2"/>
      <c r="D8" s="2"/>
      <c r="E8" s="2"/>
      <c r="F8" s="2"/>
      <c r="G8" s="100" t="s">
        <v>23</v>
      </c>
      <c r="H8" s="9"/>
      <c r="I8" s="199">
        <f>COUNTIF(E13:E72,"男")</f>
        <v>0</v>
      </c>
      <c r="J8" s="200"/>
      <c r="K8" s="201">
        <f>COUNTIF(E13:E72,"女")</f>
        <v>0</v>
      </c>
      <c r="L8" s="28">
        <v>7</v>
      </c>
      <c r="M8" s="149">
        <f t="shared" si="2"/>
      </c>
      <c r="N8" s="150"/>
      <c r="O8" s="59"/>
      <c r="P8" s="59"/>
      <c r="Q8" s="47"/>
      <c r="R8" s="157" t="s">
        <v>102</v>
      </c>
      <c r="S8" s="158"/>
      <c r="T8" s="59" t="s">
        <v>102</v>
      </c>
      <c r="U8" s="59" t="s">
        <v>102</v>
      </c>
      <c r="V8" s="157" t="s">
        <v>102</v>
      </c>
      <c r="W8" s="158"/>
      <c r="X8" s="59" t="s">
        <v>102</v>
      </c>
      <c r="Y8" s="59" t="s">
        <v>102</v>
      </c>
      <c r="Z8" s="92">
        <f>+リレー!S124</f>
        <v>0</v>
      </c>
      <c r="AA8" s="56"/>
      <c r="AB8" s="95">
        <f t="shared" si="0"/>
      </c>
      <c r="AC8" s="95">
        <f t="shared" si="1"/>
      </c>
    </row>
    <row r="9" spans="1:29" ht="18" customHeight="1">
      <c r="A9" s="20"/>
      <c r="B9" s="138" t="s">
        <v>46</v>
      </c>
      <c r="C9" s="138"/>
      <c r="D9" s="138"/>
      <c r="E9" s="138"/>
      <c r="F9" s="99" t="s">
        <v>189</v>
      </c>
      <c r="G9" s="26"/>
      <c r="H9" s="27"/>
      <c r="I9" s="142">
        <f>IF(SUM(I7:K7)&gt;=9,"ﾘﾚｰ9ﾁｰﾑ以上","")</f>
      </c>
      <c r="J9" s="143"/>
      <c r="K9" s="113">
        <f>SUM(I6:K6)*H6+SUM(I7:K7)*H7</f>
        <v>0</v>
      </c>
      <c r="L9" s="28">
        <v>8</v>
      </c>
      <c r="M9" s="149">
        <f t="shared" si="2"/>
      </c>
      <c r="N9" s="150"/>
      <c r="O9" s="59"/>
      <c r="P9" s="59"/>
      <c r="Q9" s="47"/>
      <c r="R9" s="157" t="s">
        <v>102</v>
      </c>
      <c r="S9" s="158"/>
      <c r="T9" s="59" t="s">
        <v>102</v>
      </c>
      <c r="U9" s="59" t="s">
        <v>102</v>
      </c>
      <c r="V9" s="157" t="s">
        <v>102</v>
      </c>
      <c r="W9" s="158"/>
      <c r="X9" s="59" t="s">
        <v>102</v>
      </c>
      <c r="Y9" s="59" t="s">
        <v>102</v>
      </c>
      <c r="Z9" s="92">
        <f>+リレー!S125</f>
        <v>0</v>
      </c>
      <c r="AA9" s="69"/>
      <c r="AB9" s="95">
        <f t="shared" si="0"/>
      </c>
      <c r="AC9" s="95">
        <f t="shared" si="1"/>
      </c>
    </row>
    <row r="10" spans="1:29" ht="3" customHeight="1">
      <c r="A10" s="5"/>
      <c r="B10" s="5"/>
      <c r="C10" s="5"/>
      <c r="D10" s="5"/>
      <c r="E10" s="5"/>
      <c r="F10" s="5"/>
      <c r="G10" s="5"/>
      <c r="H10" s="5"/>
      <c r="I10" s="5"/>
      <c r="J10" s="6"/>
      <c r="K10" s="6"/>
      <c r="L10" s="4"/>
      <c r="M10" s="4"/>
      <c r="N10" s="4"/>
      <c r="O10" s="4"/>
      <c r="P10" s="3"/>
      <c r="Q10" s="4"/>
      <c r="R10" s="5"/>
      <c r="S10" s="4"/>
      <c r="T10" s="3"/>
      <c r="U10" s="4"/>
      <c r="V10" s="5"/>
      <c r="W10" s="4"/>
      <c r="X10" s="3"/>
      <c r="Y10" s="4"/>
      <c r="Z10" s="5"/>
      <c r="AB10" s="96"/>
      <c r="AC10" s="96"/>
    </row>
    <row r="11" spans="1:29" ht="13.5" customHeight="1">
      <c r="A11" s="165"/>
      <c r="B11" s="163" t="s">
        <v>0</v>
      </c>
      <c r="C11" s="167" t="s">
        <v>25</v>
      </c>
      <c r="D11" s="21" t="s">
        <v>167</v>
      </c>
      <c r="E11" s="163" t="s">
        <v>186</v>
      </c>
      <c r="F11" s="163" t="s">
        <v>1</v>
      </c>
      <c r="G11" s="163" t="s">
        <v>227</v>
      </c>
      <c r="H11" s="163" t="s">
        <v>168</v>
      </c>
      <c r="I11" s="163" t="s">
        <v>2</v>
      </c>
      <c r="J11" s="163" t="s">
        <v>4</v>
      </c>
      <c r="K11" s="163" t="s">
        <v>3</v>
      </c>
      <c r="L11" s="167" t="s">
        <v>18</v>
      </c>
      <c r="M11" s="163" t="s">
        <v>44</v>
      </c>
      <c r="N11" s="31" t="s">
        <v>10</v>
      </c>
      <c r="O11" s="31"/>
      <c r="P11" s="32"/>
      <c r="Q11" s="33"/>
      <c r="R11" s="34"/>
      <c r="S11" s="31" t="s">
        <v>6</v>
      </c>
      <c r="T11" s="32"/>
      <c r="U11" s="33"/>
      <c r="V11" s="34"/>
      <c r="W11" s="31" t="s">
        <v>7</v>
      </c>
      <c r="X11" s="32"/>
      <c r="Y11" s="33"/>
      <c r="Z11" s="34"/>
      <c r="AB11" s="96"/>
      <c r="AC11" s="96"/>
    </row>
    <row r="12" spans="1:29" ht="14.25">
      <c r="A12" s="166"/>
      <c r="B12" s="164"/>
      <c r="C12" s="168"/>
      <c r="D12" s="64" t="s">
        <v>5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55" t="s">
        <v>8</v>
      </c>
      <c r="O12" s="156"/>
      <c r="P12" s="22" t="s">
        <v>184</v>
      </c>
      <c r="Q12" s="30" t="s">
        <v>9</v>
      </c>
      <c r="R12" s="23" t="s">
        <v>11</v>
      </c>
      <c r="S12" s="89" t="s">
        <v>8</v>
      </c>
      <c r="T12" s="22" t="s">
        <v>184</v>
      </c>
      <c r="U12" s="30" t="s">
        <v>9</v>
      </c>
      <c r="V12" s="23" t="s">
        <v>11</v>
      </c>
      <c r="W12" s="89" t="s">
        <v>8</v>
      </c>
      <c r="X12" s="22" t="s">
        <v>184</v>
      </c>
      <c r="Y12" s="30" t="s">
        <v>9</v>
      </c>
      <c r="Z12" s="23" t="s">
        <v>11</v>
      </c>
      <c r="AB12" s="96"/>
      <c r="AC12" s="96"/>
    </row>
    <row r="13" spans="1:29" s="60" customFormat="1" ht="22.5" customHeight="1">
      <c r="A13" s="19">
        <v>1</v>
      </c>
      <c r="B13" s="36">
        <f>IF(E13="","",+D13*100000000+L13*1000000+C13*10)</f>
      </c>
      <c r="C13" s="114"/>
      <c r="D13" s="36">
        <f>IF(E13="男",1,IF(E13="女",2,""))</f>
      </c>
      <c r="E13" s="114"/>
      <c r="F13" s="115"/>
      <c r="G13" s="116"/>
      <c r="H13" s="36">
        <f>IF(E13="","",$I$3)</f>
      </c>
      <c r="I13" s="37">
        <f>IF(E13="","",$E$3)</f>
      </c>
      <c r="J13" s="117"/>
      <c r="K13" s="118"/>
      <c r="L13" s="43">
        <f>IF(E13="","",VLOOKUP(M13,$AE$73:$AF$119,2,FALSE))</f>
      </c>
      <c r="M13" s="44">
        <f>IF(E13="","",$B$3)</f>
      </c>
      <c r="N13" s="151"/>
      <c r="O13" s="152"/>
      <c r="P13" s="62">
        <f aca="true" t="shared" si="3" ref="P13:P44">IF(N13&lt;&gt;0,VLOOKUP(N13,種目,2,FALSE),"")</f>
      </c>
      <c r="Q13" s="8"/>
      <c r="R13" s="63"/>
      <c r="S13" s="7"/>
      <c r="T13" s="62">
        <f>IF(S13&lt;&gt;0,VLOOKUP(S13,種目,2,FALSE),"")</f>
      </c>
      <c r="U13" s="8"/>
      <c r="V13" s="63"/>
      <c r="W13" s="7"/>
      <c r="X13" s="98">
        <f>IF(W13&lt;&gt;0,VLOOKUP(W13,種目,2,FALSE),"")</f>
      </c>
      <c r="Y13" s="8"/>
      <c r="Z13" s="63"/>
      <c r="AB13" s="60">
        <f>IF(D13=1,COUNTA(N13,S13,W13),"")</f>
      </c>
      <c r="AC13" s="60">
        <f>IF(D13=2,COUNTA(N13,S13,W13),"")</f>
      </c>
    </row>
    <row r="14" spans="1:29" s="60" customFormat="1" ht="22.5" customHeight="1">
      <c r="A14" s="19">
        <v>2</v>
      </c>
      <c r="B14" s="36">
        <f aca="true" t="shared" si="4" ref="B14:B72">IF(E14="","",+D14*100000000+L14*1000000+C14*10)</f>
      </c>
      <c r="C14" s="114"/>
      <c r="D14" s="36">
        <f aca="true" t="shared" si="5" ref="D14:D72">IF(E14="男",1,IF(E14="女",2,""))</f>
      </c>
      <c r="E14" s="114"/>
      <c r="F14" s="115"/>
      <c r="G14" s="116"/>
      <c r="H14" s="36">
        <f aca="true" t="shared" si="6" ref="H14:H72">IF(E14="","",$I$3)</f>
      </c>
      <c r="I14" s="37">
        <f aca="true" t="shared" si="7" ref="I14:I72">IF(E14="","",$E$3)</f>
      </c>
      <c r="J14" s="117"/>
      <c r="K14" s="118"/>
      <c r="L14" s="43">
        <f aca="true" t="shared" si="8" ref="L14:L72">IF(E14="","",VLOOKUP(M14,$AE$73:$AF$119,2,FALSE))</f>
      </c>
      <c r="M14" s="44">
        <f aca="true" t="shared" si="9" ref="M14:M72">IF(E14="","",$B$3)</f>
      </c>
      <c r="N14" s="151"/>
      <c r="O14" s="152"/>
      <c r="P14" s="62">
        <f t="shared" si="3"/>
      </c>
      <c r="Q14" s="8"/>
      <c r="R14" s="63"/>
      <c r="S14" s="7"/>
      <c r="T14" s="62">
        <f aca="true" t="shared" si="10" ref="T14:T72">IF(S14&lt;&gt;0,VLOOKUP(S14,種目,2,FALSE),"")</f>
      </c>
      <c r="U14" s="8"/>
      <c r="V14" s="63"/>
      <c r="W14" s="7"/>
      <c r="X14" s="98">
        <f aca="true" t="shared" si="11" ref="X14:X72">IF(W14&lt;&gt;0,VLOOKUP(W14,種目,2,FALSE),"")</f>
      </c>
      <c r="Y14" s="8"/>
      <c r="Z14" s="63"/>
      <c r="AB14" s="60">
        <f aca="true" t="shared" si="12" ref="AB14:AB72">IF(D14=1,COUNTA(N14,S14,W14),"")</f>
      </c>
      <c r="AC14" s="60">
        <f aca="true" t="shared" si="13" ref="AC14:AC72">IF(D14=2,COUNTA(N14,S14,W14),"")</f>
      </c>
    </row>
    <row r="15" spans="1:29" s="60" customFormat="1" ht="22.5" customHeight="1">
      <c r="A15" s="19">
        <v>3</v>
      </c>
      <c r="B15" s="36">
        <f t="shared" si="4"/>
      </c>
      <c r="C15" s="114"/>
      <c r="D15" s="36">
        <f t="shared" si="5"/>
      </c>
      <c r="E15" s="114"/>
      <c r="F15" s="115"/>
      <c r="G15" s="116"/>
      <c r="H15" s="36">
        <f t="shared" si="6"/>
      </c>
      <c r="I15" s="37">
        <f t="shared" si="7"/>
      </c>
      <c r="J15" s="117"/>
      <c r="K15" s="118"/>
      <c r="L15" s="43">
        <f t="shared" si="8"/>
      </c>
      <c r="M15" s="44">
        <f t="shared" si="9"/>
      </c>
      <c r="N15" s="151"/>
      <c r="O15" s="152"/>
      <c r="P15" s="62">
        <f t="shared" si="3"/>
      </c>
      <c r="Q15" s="8"/>
      <c r="R15" s="63"/>
      <c r="S15" s="7"/>
      <c r="T15" s="62">
        <f t="shared" si="10"/>
      </c>
      <c r="U15" s="8"/>
      <c r="V15" s="63"/>
      <c r="W15" s="7"/>
      <c r="X15" s="98">
        <f t="shared" si="11"/>
      </c>
      <c r="Y15" s="8"/>
      <c r="Z15" s="63"/>
      <c r="AB15" s="60">
        <f t="shared" si="12"/>
      </c>
      <c r="AC15" s="60">
        <f t="shared" si="13"/>
      </c>
    </row>
    <row r="16" spans="1:29" s="60" customFormat="1" ht="22.5" customHeight="1">
      <c r="A16" s="19">
        <v>4</v>
      </c>
      <c r="B16" s="36">
        <f t="shared" si="4"/>
      </c>
      <c r="C16" s="114"/>
      <c r="D16" s="36">
        <f t="shared" si="5"/>
      </c>
      <c r="E16" s="114"/>
      <c r="F16" s="115"/>
      <c r="G16" s="116"/>
      <c r="H16" s="36">
        <f t="shared" si="6"/>
      </c>
      <c r="I16" s="37">
        <f t="shared" si="7"/>
      </c>
      <c r="J16" s="117"/>
      <c r="K16" s="118"/>
      <c r="L16" s="43">
        <f t="shared" si="8"/>
      </c>
      <c r="M16" s="44">
        <f t="shared" si="9"/>
      </c>
      <c r="N16" s="151"/>
      <c r="O16" s="152"/>
      <c r="P16" s="62">
        <f t="shared" si="3"/>
      </c>
      <c r="Q16" s="8"/>
      <c r="R16" s="63"/>
      <c r="S16" s="7"/>
      <c r="T16" s="62">
        <f t="shared" si="10"/>
      </c>
      <c r="U16" s="8"/>
      <c r="V16" s="63"/>
      <c r="W16" s="7"/>
      <c r="X16" s="98">
        <f t="shared" si="11"/>
      </c>
      <c r="Y16" s="8"/>
      <c r="Z16" s="63"/>
      <c r="AB16" s="60">
        <f t="shared" si="12"/>
      </c>
      <c r="AC16" s="60">
        <f t="shared" si="13"/>
      </c>
    </row>
    <row r="17" spans="1:29" s="60" customFormat="1" ht="22.5" customHeight="1">
      <c r="A17" s="19">
        <v>5</v>
      </c>
      <c r="B17" s="36">
        <f t="shared" si="4"/>
      </c>
      <c r="C17" s="114"/>
      <c r="D17" s="36">
        <f t="shared" si="5"/>
      </c>
      <c r="E17" s="114"/>
      <c r="F17" s="115"/>
      <c r="G17" s="116"/>
      <c r="H17" s="36">
        <f t="shared" si="6"/>
      </c>
      <c r="I17" s="37">
        <f t="shared" si="7"/>
      </c>
      <c r="J17" s="117"/>
      <c r="K17" s="118"/>
      <c r="L17" s="43">
        <f t="shared" si="8"/>
      </c>
      <c r="M17" s="44">
        <f t="shared" si="9"/>
      </c>
      <c r="N17" s="151"/>
      <c r="O17" s="152"/>
      <c r="P17" s="62">
        <f t="shared" si="3"/>
      </c>
      <c r="Q17" s="8"/>
      <c r="R17" s="63"/>
      <c r="S17" s="7"/>
      <c r="T17" s="62">
        <f t="shared" si="10"/>
      </c>
      <c r="U17" s="8"/>
      <c r="V17" s="63"/>
      <c r="W17" s="7"/>
      <c r="X17" s="98">
        <f t="shared" si="11"/>
      </c>
      <c r="Y17" s="8"/>
      <c r="Z17" s="63"/>
      <c r="AB17" s="60">
        <f t="shared" si="12"/>
      </c>
      <c r="AC17" s="60">
        <f t="shared" si="13"/>
      </c>
    </row>
    <row r="18" spans="1:29" s="60" customFormat="1" ht="22.5" customHeight="1">
      <c r="A18" s="19">
        <v>6</v>
      </c>
      <c r="B18" s="36">
        <f t="shared" si="4"/>
      </c>
      <c r="C18" s="114"/>
      <c r="D18" s="36">
        <f t="shared" si="5"/>
      </c>
      <c r="E18" s="114"/>
      <c r="F18" s="115"/>
      <c r="G18" s="116"/>
      <c r="H18" s="36">
        <f t="shared" si="6"/>
      </c>
      <c r="I18" s="37">
        <f t="shared" si="7"/>
      </c>
      <c r="J18" s="117"/>
      <c r="K18" s="118"/>
      <c r="L18" s="43">
        <f t="shared" si="8"/>
      </c>
      <c r="M18" s="44">
        <f t="shared" si="9"/>
      </c>
      <c r="N18" s="151"/>
      <c r="O18" s="152"/>
      <c r="P18" s="62">
        <f t="shared" si="3"/>
      </c>
      <c r="Q18" s="8"/>
      <c r="R18" s="63"/>
      <c r="S18" s="7"/>
      <c r="T18" s="62">
        <f t="shared" si="10"/>
      </c>
      <c r="U18" s="8"/>
      <c r="V18" s="63"/>
      <c r="W18" s="7"/>
      <c r="X18" s="98">
        <f t="shared" si="11"/>
      </c>
      <c r="Y18" s="8"/>
      <c r="Z18" s="63"/>
      <c r="AB18" s="60">
        <f t="shared" si="12"/>
      </c>
      <c r="AC18" s="60">
        <f t="shared" si="13"/>
      </c>
    </row>
    <row r="19" spans="1:29" s="60" customFormat="1" ht="22.5" customHeight="1">
      <c r="A19" s="19">
        <v>7</v>
      </c>
      <c r="B19" s="36">
        <f t="shared" si="4"/>
      </c>
      <c r="C19" s="114"/>
      <c r="D19" s="36">
        <f t="shared" si="5"/>
      </c>
      <c r="E19" s="114"/>
      <c r="F19" s="115"/>
      <c r="G19" s="116"/>
      <c r="H19" s="36">
        <f t="shared" si="6"/>
      </c>
      <c r="I19" s="37">
        <f t="shared" si="7"/>
      </c>
      <c r="J19" s="117"/>
      <c r="K19" s="118"/>
      <c r="L19" s="43">
        <f t="shared" si="8"/>
      </c>
      <c r="M19" s="44">
        <f t="shared" si="9"/>
      </c>
      <c r="N19" s="151"/>
      <c r="O19" s="152"/>
      <c r="P19" s="62">
        <f t="shared" si="3"/>
      </c>
      <c r="Q19" s="8"/>
      <c r="R19" s="63"/>
      <c r="S19" s="7"/>
      <c r="T19" s="62">
        <f t="shared" si="10"/>
      </c>
      <c r="U19" s="8"/>
      <c r="V19" s="63"/>
      <c r="W19" s="7"/>
      <c r="X19" s="98">
        <f t="shared" si="11"/>
      </c>
      <c r="Y19" s="8"/>
      <c r="Z19" s="63"/>
      <c r="AB19" s="60">
        <f t="shared" si="12"/>
      </c>
      <c r="AC19" s="60">
        <f t="shared" si="13"/>
      </c>
    </row>
    <row r="20" spans="1:29" s="60" customFormat="1" ht="22.5" customHeight="1">
      <c r="A20" s="19">
        <v>8</v>
      </c>
      <c r="B20" s="36">
        <f t="shared" si="4"/>
      </c>
      <c r="C20" s="114"/>
      <c r="D20" s="36">
        <f t="shared" si="5"/>
      </c>
      <c r="E20" s="114"/>
      <c r="F20" s="115"/>
      <c r="G20" s="116"/>
      <c r="H20" s="36">
        <f t="shared" si="6"/>
      </c>
      <c r="I20" s="37">
        <f t="shared" si="7"/>
      </c>
      <c r="J20" s="117"/>
      <c r="K20" s="118"/>
      <c r="L20" s="43">
        <f t="shared" si="8"/>
      </c>
      <c r="M20" s="44">
        <f t="shared" si="9"/>
      </c>
      <c r="N20" s="151"/>
      <c r="O20" s="152"/>
      <c r="P20" s="62">
        <f t="shared" si="3"/>
      </c>
      <c r="Q20" s="8"/>
      <c r="R20" s="63"/>
      <c r="S20" s="7"/>
      <c r="T20" s="62">
        <f t="shared" si="10"/>
      </c>
      <c r="U20" s="8"/>
      <c r="V20" s="63"/>
      <c r="W20" s="7"/>
      <c r="X20" s="98">
        <f t="shared" si="11"/>
      </c>
      <c r="Y20" s="8"/>
      <c r="Z20" s="63"/>
      <c r="AB20" s="60">
        <f t="shared" si="12"/>
      </c>
      <c r="AC20" s="60">
        <f t="shared" si="13"/>
      </c>
    </row>
    <row r="21" spans="1:29" s="60" customFormat="1" ht="22.5" customHeight="1">
      <c r="A21" s="19">
        <v>9</v>
      </c>
      <c r="B21" s="36">
        <f t="shared" si="4"/>
      </c>
      <c r="C21" s="114"/>
      <c r="D21" s="36">
        <f t="shared" si="5"/>
      </c>
      <c r="E21" s="114"/>
      <c r="F21" s="115"/>
      <c r="G21" s="116"/>
      <c r="H21" s="36">
        <f t="shared" si="6"/>
      </c>
      <c r="I21" s="37">
        <f t="shared" si="7"/>
      </c>
      <c r="J21" s="117"/>
      <c r="K21" s="118"/>
      <c r="L21" s="43">
        <f t="shared" si="8"/>
      </c>
      <c r="M21" s="44">
        <f t="shared" si="9"/>
      </c>
      <c r="N21" s="151"/>
      <c r="O21" s="152"/>
      <c r="P21" s="62">
        <f t="shared" si="3"/>
      </c>
      <c r="Q21" s="8"/>
      <c r="R21" s="63"/>
      <c r="S21" s="7"/>
      <c r="T21" s="62">
        <f t="shared" si="10"/>
      </c>
      <c r="U21" s="8"/>
      <c r="V21" s="63"/>
      <c r="W21" s="7"/>
      <c r="X21" s="98">
        <f t="shared" si="11"/>
      </c>
      <c r="Y21" s="8"/>
      <c r="Z21" s="63"/>
      <c r="AB21" s="60">
        <f t="shared" si="12"/>
      </c>
      <c r="AC21" s="60">
        <f t="shared" si="13"/>
      </c>
    </row>
    <row r="22" spans="1:29" s="60" customFormat="1" ht="22.5" customHeight="1">
      <c r="A22" s="19">
        <v>10</v>
      </c>
      <c r="B22" s="36">
        <f t="shared" si="4"/>
      </c>
      <c r="C22" s="114"/>
      <c r="D22" s="36">
        <f t="shared" si="5"/>
      </c>
      <c r="E22" s="114"/>
      <c r="F22" s="115"/>
      <c r="G22" s="116"/>
      <c r="H22" s="36">
        <f t="shared" si="6"/>
      </c>
      <c r="I22" s="37">
        <f t="shared" si="7"/>
      </c>
      <c r="J22" s="117"/>
      <c r="K22" s="118"/>
      <c r="L22" s="43">
        <f t="shared" si="8"/>
      </c>
      <c r="M22" s="44">
        <f t="shared" si="9"/>
      </c>
      <c r="N22" s="151"/>
      <c r="O22" s="152"/>
      <c r="P22" s="62">
        <f t="shared" si="3"/>
      </c>
      <c r="Q22" s="8"/>
      <c r="R22" s="63"/>
      <c r="S22" s="7"/>
      <c r="T22" s="62">
        <f t="shared" si="10"/>
      </c>
      <c r="U22" s="8"/>
      <c r="V22" s="63"/>
      <c r="W22" s="7"/>
      <c r="X22" s="98">
        <f t="shared" si="11"/>
      </c>
      <c r="Y22" s="8"/>
      <c r="Z22" s="63"/>
      <c r="AB22" s="60">
        <f t="shared" si="12"/>
      </c>
      <c r="AC22" s="60">
        <f t="shared" si="13"/>
      </c>
    </row>
    <row r="23" spans="1:29" s="60" customFormat="1" ht="22.5" customHeight="1">
      <c r="A23" s="19">
        <v>11</v>
      </c>
      <c r="B23" s="36">
        <f t="shared" si="4"/>
      </c>
      <c r="C23" s="114"/>
      <c r="D23" s="36">
        <f t="shared" si="5"/>
      </c>
      <c r="E23" s="114"/>
      <c r="F23" s="115"/>
      <c r="G23" s="116"/>
      <c r="H23" s="36">
        <f t="shared" si="6"/>
      </c>
      <c r="I23" s="37">
        <f t="shared" si="7"/>
      </c>
      <c r="J23" s="117"/>
      <c r="K23" s="118"/>
      <c r="L23" s="43">
        <f t="shared" si="8"/>
      </c>
      <c r="M23" s="44">
        <f t="shared" si="9"/>
      </c>
      <c r="N23" s="151"/>
      <c r="O23" s="152"/>
      <c r="P23" s="62">
        <f t="shared" si="3"/>
      </c>
      <c r="Q23" s="8"/>
      <c r="R23" s="63"/>
      <c r="S23" s="7"/>
      <c r="T23" s="62">
        <f t="shared" si="10"/>
      </c>
      <c r="U23" s="8"/>
      <c r="V23" s="63"/>
      <c r="W23" s="7"/>
      <c r="X23" s="98">
        <f t="shared" si="11"/>
      </c>
      <c r="Y23" s="8"/>
      <c r="Z23" s="63"/>
      <c r="AB23" s="60">
        <f t="shared" si="12"/>
      </c>
      <c r="AC23" s="60">
        <f t="shared" si="13"/>
      </c>
    </row>
    <row r="24" spans="1:29" s="60" customFormat="1" ht="22.5" customHeight="1">
      <c r="A24" s="19">
        <v>12</v>
      </c>
      <c r="B24" s="36">
        <f t="shared" si="4"/>
      </c>
      <c r="C24" s="114"/>
      <c r="D24" s="36">
        <f t="shared" si="5"/>
      </c>
      <c r="E24" s="114"/>
      <c r="F24" s="115"/>
      <c r="G24" s="116"/>
      <c r="H24" s="36">
        <f t="shared" si="6"/>
      </c>
      <c r="I24" s="37">
        <f t="shared" si="7"/>
      </c>
      <c r="J24" s="117"/>
      <c r="K24" s="118"/>
      <c r="L24" s="43">
        <f t="shared" si="8"/>
      </c>
      <c r="M24" s="44">
        <f t="shared" si="9"/>
      </c>
      <c r="N24" s="151"/>
      <c r="O24" s="152"/>
      <c r="P24" s="62">
        <f t="shared" si="3"/>
      </c>
      <c r="Q24" s="8"/>
      <c r="R24" s="63"/>
      <c r="S24" s="7"/>
      <c r="T24" s="62">
        <f t="shared" si="10"/>
      </c>
      <c r="U24" s="8"/>
      <c r="V24" s="63"/>
      <c r="W24" s="7"/>
      <c r="X24" s="98">
        <f t="shared" si="11"/>
      </c>
      <c r="Y24" s="8"/>
      <c r="Z24" s="63"/>
      <c r="AB24" s="60">
        <f t="shared" si="12"/>
      </c>
      <c r="AC24" s="60">
        <f t="shared" si="13"/>
      </c>
    </row>
    <row r="25" spans="1:29" s="60" customFormat="1" ht="22.5" customHeight="1">
      <c r="A25" s="19">
        <v>13</v>
      </c>
      <c r="B25" s="36">
        <f t="shared" si="4"/>
      </c>
      <c r="C25" s="114"/>
      <c r="D25" s="36">
        <f t="shared" si="5"/>
      </c>
      <c r="E25" s="114"/>
      <c r="F25" s="115"/>
      <c r="G25" s="116"/>
      <c r="H25" s="36">
        <f t="shared" si="6"/>
      </c>
      <c r="I25" s="37">
        <f t="shared" si="7"/>
      </c>
      <c r="J25" s="117"/>
      <c r="K25" s="118"/>
      <c r="L25" s="43">
        <f t="shared" si="8"/>
      </c>
      <c r="M25" s="44">
        <f t="shared" si="9"/>
      </c>
      <c r="N25" s="151"/>
      <c r="O25" s="152"/>
      <c r="P25" s="62">
        <f t="shared" si="3"/>
      </c>
      <c r="Q25" s="8"/>
      <c r="R25" s="63"/>
      <c r="S25" s="7"/>
      <c r="T25" s="62">
        <f t="shared" si="10"/>
      </c>
      <c r="U25" s="8"/>
      <c r="V25" s="63"/>
      <c r="W25" s="7"/>
      <c r="X25" s="98">
        <f t="shared" si="11"/>
      </c>
      <c r="Y25" s="8"/>
      <c r="Z25" s="63"/>
      <c r="AB25" s="60">
        <f t="shared" si="12"/>
      </c>
      <c r="AC25" s="60">
        <f t="shared" si="13"/>
      </c>
    </row>
    <row r="26" spans="1:29" s="60" customFormat="1" ht="22.5" customHeight="1">
      <c r="A26" s="19">
        <v>14</v>
      </c>
      <c r="B26" s="36">
        <f t="shared" si="4"/>
      </c>
      <c r="C26" s="114"/>
      <c r="D26" s="36">
        <f t="shared" si="5"/>
      </c>
      <c r="E26" s="114"/>
      <c r="F26" s="115"/>
      <c r="G26" s="116"/>
      <c r="H26" s="36">
        <f t="shared" si="6"/>
      </c>
      <c r="I26" s="37">
        <f t="shared" si="7"/>
      </c>
      <c r="J26" s="117"/>
      <c r="K26" s="118"/>
      <c r="L26" s="43">
        <f t="shared" si="8"/>
      </c>
      <c r="M26" s="44">
        <f t="shared" si="9"/>
      </c>
      <c r="N26" s="151"/>
      <c r="O26" s="152"/>
      <c r="P26" s="62">
        <f t="shared" si="3"/>
      </c>
      <c r="Q26" s="8"/>
      <c r="R26" s="63"/>
      <c r="S26" s="7"/>
      <c r="T26" s="62">
        <f t="shared" si="10"/>
      </c>
      <c r="U26" s="8"/>
      <c r="V26" s="63"/>
      <c r="W26" s="7"/>
      <c r="X26" s="98">
        <f t="shared" si="11"/>
      </c>
      <c r="Y26" s="8"/>
      <c r="Z26" s="63"/>
      <c r="AB26" s="60">
        <f t="shared" si="12"/>
      </c>
      <c r="AC26" s="60">
        <f t="shared" si="13"/>
      </c>
    </row>
    <row r="27" spans="1:29" s="60" customFormat="1" ht="22.5" customHeight="1">
      <c r="A27" s="19">
        <v>15</v>
      </c>
      <c r="B27" s="36">
        <f t="shared" si="4"/>
      </c>
      <c r="C27" s="114"/>
      <c r="D27" s="36">
        <f t="shared" si="5"/>
      </c>
      <c r="E27" s="114"/>
      <c r="F27" s="115"/>
      <c r="G27" s="116"/>
      <c r="H27" s="36">
        <f t="shared" si="6"/>
      </c>
      <c r="I27" s="37">
        <f t="shared" si="7"/>
      </c>
      <c r="J27" s="117"/>
      <c r="K27" s="118"/>
      <c r="L27" s="43">
        <f t="shared" si="8"/>
      </c>
      <c r="M27" s="44">
        <f t="shared" si="9"/>
      </c>
      <c r="N27" s="151"/>
      <c r="O27" s="152"/>
      <c r="P27" s="62">
        <f t="shared" si="3"/>
      </c>
      <c r="Q27" s="8"/>
      <c r="R27" s="63"/>
      <c r="S27" s="7"/>
      <c r="T27" s="62">
        <f t="shared" si="10"/>
      </c>
      <c r="U27" s="8"/>
      <c r="V27" s="63"/>
      <c r="W27" s="7"/>
      <c r="X27" s="98">
        <f t="shared" si="11"/>
      </c>
      <c r="Y27" s="8"/>
      <c r="Z27" s="63"/>
      <c r="AB27" s="60">
        <f t="shared" si="12"/>
      </c>
      <c r="AC27" s="60">
        <f t="shared" si="13"/>
      </c>
    </row>
    <row r="28" spans="1:29" s="60" customFormat="1" ht="22.5" customHeight="1">
      <c r="A28" s="19">
        <v>16</v>
      </c>
      <c r="B28" s="36">
        <f t="shared" si="4"/>
      </c>
      <c r="C28" s="114"/>
      <c r="D28" s="36">
        <f t="shared" si="5"/>
      </c>
      <c r="E28" s="114"/>
      <c r="F28" s="115"/>
      <c r="G28" s="116"/>
      <c r="H28" s="36">
        <f t="shared" si="6"/>
      </c>
      <c r="I28" s="37">
        <f t="shared" si="7"/>
      </c>
      <c r="J28" s="117"/>
      <c r="K28" s="118"/>
      <c r="L28" s="43">
        <f t="shared" si="8"/>
      </c>
      <c r="M28" s="44">
        <f t="shared" si="9"/>
      </c>
      <c r="N28" s="151"/>
      <c r="O28" s="152"/>
      <c r="P28" s="62">
        <f t="shared" si="3"/>
      </c>
      <c r="Q28" s="8"/>
      <c r="R28" s="63"/>
      <c r="S28" s="7"/>
      <c r="T28" s="62">
        <f t="shared" si="10"/>
      </c>
      <c r="U28" s="8"/>
      <c r="V28" s="63"/>
      <c r="W28" s="7"/>
      <c r="X28" s="98">
        <f t="shared" si="11"/>
      </c>
      <c r="Y28" s="8"/>
      <c r="Z28" s="63"/>
      <c r="AB28" s="60">
        <f t="shared" si="12"/>
      </c>
      <c r="AC28" s="60">
        <f t="shared" si="13"/>
      </c>
    </row>
    <row r="29" spans="1:29" s="60" customFormat="1" ht="22.5" customHeight="1">
      <c r="A29" s="19">
        <v>17</v>
      </c>
      <c r="B29" s="36">
        <f t="shared" si="4"/>
      </c>
      <c r="C29" s="114"/>
      <c r="D29" s="36">
        <f t="shared" si="5"/>
      </c>
      <c r="E29" s="114"/>
      <c r="F29" s="115"/>
      <c r="G29" s="116"/>
      <c r="H29" s="36">
        <f t="shared" si="6"/>
      </c>
      <c r="I29" s="37">
        <f t="shared" si="7"/>
      </c>
      <c r="J29" s="117"/>
      <c r="K29" s="118"/>
      <c r="L29" s="43">
        <f t="shared" si="8"/>
      </c>
      <c r="M29" s="44">
        <f t="shared" si="9"/>
      </c>
      <c r="N29" s="151"/>
      <c r="O29" s="152"/>
      <c r="P29" s="62">
        <f t="shared" si="3"/>
      </c>
      <c r="Q29" s="8"/>
      <c r="R29" s="63"/>
      <c r="S29" s="7"/>
      <c r="T29" s="62">
        <f t="shared" si="10"/>
      </c>
      <c r="U29" s="8"/>
      <c r="V29" s="63"/>
      <c r="W29" s="7"/>
      <c r="X29" s="98">
        <f t="shared" si="11"/>
      </c>
      <c r="Y29" s="8"/>
      <c r="Z29" s="63"/>
      <c r="AB29" s="60">
        <f t="shared" si="12"/>
      </c>
      <c r="AC29" s="60">
        <f t="shared" si="13"/>
      </c>
    </row>
    <row r="30" spans="1:29" s="60" customFormat="1" ht="22.5" customHeight="1">
      <c r="A30" s="19">
        <v>18</v>
      </c>
      <c r="B30" s="36">
        <f t="shared" si="4"/>
      </c>
      <c r="C30" s="114"/>
      <c r="D30" s="36">
        <f t="shared" si="5"/>
      </c>
      <c r="E30" s="114"/>
      <c r="F30" s="115"/>
      <c r="G30" s="116"/>
      <c r="H30" s="36">
        <f t="shared" si="6"/>
      </c>
      <c r="I30" s="37">
        <f t="shared" si="7"/>
      </c>
      <c r="J30" s="117"/>
      <c r="K30" s="118"/>
      <c r="L30" s="43">
        <f t="shared" si="8"/>
      </c>
      <c r="M30" s="44">
        <f t="shared" si="9"/>
      </c>
      <c r="N30" s="151"/>
      <c r="O30" s="152"/>
      <c r="P30" s="62">
        <f t="shared" si="3"/>
      </c>
      <c r="Q30" s="8"/>
      <c r="R30" s="63"/>
      <c r="S30" s="7"/>
      <c r="T30" s="62">
        <f t="shared" si="10"/>
      </c>
      <c r="U30" s="8"/>
      <c r="V30" s="63"/>
      <c r="W30" s="7"/>
      <c r="X30" s="98">
        <f t="shared" si="11"/>
      </c>
      <c r="Y30" s="8"/>
      <c r="Z30" s="63"/>
      <c r="AB30" s="60">
        <f t="shared" si="12"/>
      </c>
      <c r="AC30" s="60">
        <f t="shared" si="13"/>
      </c>
    </row>
    <row r="31" spans="1:29" s="60" customFormat="1" ht="22.5" customHeight="1">
      <c r="A31" s="19">
        <v>19</v>
      </c>
      <c r="B31" s="36">
        <f t="shared" si="4"/>
      </c>
      <c r="C31" s="114"/>
      <c r="D31" s="36">
        <f t="shared" si="5"/>
      </c>
      <c r="E31" s="114"/>
      <c r="F31" s="115"/>
      <c r="G31" s="116"/>
      <c r="H31" s="36">
        <f t="shared" si="6"/>
      </c>
      <c r="I31" s="37">
        <f t="shared" si="7"/>
      </c>
      <c r="J31" s="117"/>
      <c r="K31" s="118"/>
      <c r="L31" s="43">
        <f t="shared" si="8"/>
      </c>
      <c r="M31" s="44">
        <f t="shared" si="9"/>
      </c>
      <c r="N31" s="151"/>
      <c r="O31" s="152"/>
      <c r="P31" s="62">
        <f t="shared" si="3"/>
      </c>
      <c r="Q31" s="8"/>
      <c r="R31" s="63"/>
      <c r="S31" s="7"/>
      <c r="T31" s="62">
        <f t="shared" si="10"/>
      </c>
      <c r="U31" s="8"/>
      <c r="V31" s="63"/>
      <c r="W31" s="7"/>
      <c r="X31" s="98">
        <f t="shared" si="11"/>
      </c>
      <c r="Y31" s="8"/>
      <c r="Z31" s="63"/>
      <c r="AB31" s="60">
        <f t="shared" si="12"/>
      </c>
      <c r="AC31" s="60">
        <f t="shared" si="13"/>
      </c>
    </row>
    <row r="32" spans="1:29" s="60" customFormat="1" ht="22.5" customHeight="1">
      <c r="A32" s="19">
        <v>20</v>
      </c>
      <c r="B32" s="36">
        <f t="shared" si="4"/>
      </c>
      <c r="C32" s="114"/>
      <c r="D32" s="36">
        <f t="shared" si="5"/>
      </c>
      <c r="E32" s="114"/>
      <c r="F32" s="115"/>
      <c r="G32" s="116"/>
      <c r="H32" s="36">
        <f t="shared" si="6"/>
      </c>
      <c r="I32" s="37">
        <f t="shared" si="7"/>
      </c>
      <c r="J32" s="117"/>
      <c r="K32" s="118"/>
      <c r="L32" s="43">
        <f t="shared" si="8"/>
      </c>
      <c r="M32" s="44">
        <f t="shared" si="9"/>
      </c>
      <c r="N32" s="151"/>
      <c r="O32" s="152"/>
      <c r="P32" s="62">
        <f t="shared" si="3"/>
      </c>
      <c r="Q32" s="8"/>
      <c r="R32" s="63"/>
      <c r="S32" s="7"/>
      <c r="T32" s="62">
        <f t="shared" si="10"/>
      </c>
      <c r="U32" s="8"/>
      <c r="V32" s="63"/>
      <c r="W32" s="7"/>
      <c r="X32" s="98">
        <f t="shared" si="11"/>
      </c>
      <c r="Y32" s="8"/>
      <c r="Z32" s="63"/>
      <c r="AB32" s="60">
        <f t="shared" si="12"/>
      </c>
      <c r="AC32" s="60">
        <f t="shared" si="13"/>
      </c>
    </row>
    <row r="33" spans="1:29" s="60" customFormat="1" ht="22.5" customHeight="1">
      <c r="A33" s="19">
        <v>21</v>
      </c>
      <c r="B33" s="36">
        <f t="shared" si="4"/>
      </c>
      <c r="C33" s="114"/>
      <c r="D33" s="36">
        <f t="shared" si="5"/>
      </c>
      <c r="E33" s="114"/>
      <c r="F33" s="115"/>
      <c r="G33" s="116"/>
      <c r="H33" s="36">
        <f t="shared" si="6"/>
      </c>
      <c r="I33" s="37">
        <f t="shared" si="7"/>
      </c>
      <c r="J33" s="117"/>
      <c r="K33" s="118"/>
      <c r="L33" s="43">
        <f t="shared" si="8"/>
      </c>
      <c r="M33" s="44">
        <f t="shared" si="9"/>
      </c>
      <c r="N33" s="151"/>
      <c r="O33" s="152"/>
      <c r="P33" s="62">
        <f t="shared" si="3"/>
      </c>
      <c r="Q33" s="8"/>
      <c r="R33" s="63"/>
      <c r="S33" s="7"/>
      <c r="T33" s="62">
        <f t="shared" si="10"/>
      </c>
      <c r="U33" s="8"/>
      <c r="V33" s="63"/>
      <c r="W33" s="7"/>
      <c r="X33" s="98">
        <f t="shared" si="11"/>
      </c>
      <c r="Y33" s="8"/>
      <c r="Z33" s="63"/>
      <c r="AB33" s="60">
        <f t="shared" si="12"/>
      </c>
      <c r="AC33" s="60">
        <f t="shared" si="13"/>
      </c>
    </row>
    <row r="34" spans="1:29" s="60" customFormat="1" ht="22.5" customHeight="1">
      <c r="A34" s="19">
        <v>22</v>
      </c>
      <c r="B34" s="36">
        <f t="shared" si="4"/>
      </c>
      <c r="C34" s="114"/>
      <c r="D34" s="36">
        <f t="shared" si="5"/>
      </c>
      <c r="E34" s="114"/>
      <c r="F34" s="115"/>
      <c r="G34" s="116"/>
      <c r="H34" s="36">
        <f t="shared" si="6"/>
      </c>
      <c r="I34" s="37">
        <f t="shared" si="7"/>
      </c>
      <c r="J34" s="117"/>
      <c r="K34" s="118"/>
      <c r="L34" s="43">
        <f t="shared" si="8"/>
      </c>
      <c r="M34" s="44">
        <f t="shared" si="9"/>
      </c>
      <c r="N34" s="151"/>
      <c r="O34" s="152"/>
      <c r="P34" s="62">
        <f t="shared" si="3"/>
      </c>
      <c r="Q34" s="8"/>
      <c r="R34" s="63"/>
      <c r="S34" s="7"/>
      <c r="T34" s="62">
        <f t="shared" si="10"/>
      </c>
      <c r="U34" s="8"/>
      <c r="V34" s="63"/>
      <c r="W34" s="7"/>
      <c r="X34" s="98">
        <f t="shared" si="11"/>
      </c>
      <c r="Y34" s="8"/>
      <c r="Z34" s="63"/>
      <c r="AB34" s="60">
        <f t="shared" si="12"/>
      </c>
      <c r="AC34" s="60">
        <f t="shared" si="13"/>
      </c>
    </row>
    <row r="35" spans="1:29" s="60" customFormat="1" ht="22.5" customHeight="1">
      <c r="A35" s="19">
        <v>23</v>
      </c>
      <c r="B35" s="36">
        <f t="shared" si="4"/>
      </c>
      <c r="C35" s="114"/>
      <c r="D35" s="36">
        <f t="shared" si="5"/>
      </c>
      <c r="E35" s="114"/>
      <c r="F35" s="115"/>
      <c r="G35" s="116"/>
      <c r="H35" s="36">
        <f t="shared" si="6"/>
      </c>
      <c r="I35" s="37">
        <f t="shared" si="7"/>
      </c>
      <c r="J35" s="117"/>
      <c r="K35" s="118"/>
      <c r="L35" s="43">
        <f t="shared" si="8"/>
      </c>
      <c r="M35" s="44">
        <f t="shared" si="9"/>
      </c>
      <c r="N35" s="151"/>
      <c r="O35" s="152"/>
      <c r="P35" s="62">
        <f t="shared" si="3"/>
      </c>
      <c r="Q35" s="8"/>
      <c r="R35" s="63"/>
      <c r="S35" s="7"/>
      <c r="T35" s="62">
        <f t="shared" si="10"/>
      </c>
      <c r="U35" s="8"/>
      <c r="V35" s="63"/>
      <c r="W35" s="7"/>
      <c r="X35" s="98">
        <f t="shared" si="11"/>
      </c>
      <c r="Y35" s="8"/>
      <c r="Z35" s="63"/>
      <c r="AB35" s="60">
        <f t="shared" si="12"/>
      </c>
      <c r="AC35" s="60">
        <f t="shared" si="13"/>
      </c>
    </row>
    <row r="36" spans="1:29" s="60" customFormat="1" ht="22.5" customHeight="1">
      <c r="A36" s="19">
        <v>24</v>
      </c>
      <c r="B36" s="36">
        <f t="shared" si="4"/>
      </c>
      <c r="C36" s="114"/>
      <c r="D36" s="36">
        <f t="shared" si="5"/>
      </c>
      <c r="E36" s="114"/>
      <c r="F36" s="115"/>
      <c r="G36" s="116"/>
      <c r="H36" s="36">
        <f t="shared" si="6"/>
      </c>
      <c r="I36" s="37">
        <f t="shared" si="7"/>
      </c>
      <c r="J36" s="117"/>
      <c r="K36" s="118"/>
      <c r="L36" s="43">
        <f t="shared" si="8"/>
      </c>
      <c r="M36" s="44">
        <f t="shared" si="9"/>
      </c>
      <c r="N36" s="151"/>
      <c r="O36" s="152"/>
      <c r="P36" s="62">
        <f t="shared" si="3"/>
      </c>
      <c r="Q36" s="8"/>
      <c r="R36" s="63"/>
      <c r="S36" s="7"/>
      <c r="T36" s="62">
        <f t="shared" si="10"/>
      </c>
      <c r="U36" s="8"/>
      <c r="V36" s="63"/>
      <c r="W36" s="7"/>
      <c r="X36" s="98">
        <f t="shared" si="11"/>
      </c>
      <c r="Y36" s="8"/>
      <c r="Z36" s="63"/>
      <c r="AB36" s="60">
        <f t="shared" si="12"/>
      </c>
      <c r="AC36" s="60">
        <f t="shared" si="13"/>
      </c>
    </row>
    <row r="37" spans="1:29" s="60" customFormat="1" ht="22.5" customHeight="1">
      <c r="A37" s="19">
        <v>25</v>
      </c>
      <c r="B37" s="36">
        <f t="shared" si="4"/>
      </c>
      <c r="C37" s="114"/>
      <c r="D37" s="36">
        <f t="shared" si="5"/>
      </c>
      <c r="E37" s="114"/>
      <c r="F37" s="115"/>
      <c r="G37" s="116"/>
      <c r="H37" s="36">
        <f t="shared" si="6"/>
      </c>
      <c r="I37" s="37">
        <f t="shared" si="7"/>
      </c>
      <c r="J37" s="117"/>
      <c r="K37" s="118"/>
      <c r="L37" s="43">
        <f t="shared" si="8"/>
      </c>
      <c r="M37" s="44">
        <f t="shared" si="9"/>
      </c>
      <c r="N37" s="151"/>
      <c r="O37" s="152"/>
      <c r="P37" s="62">
        <f t="shared" si="3"/>
      </c>
      <c r="Q37" s="8"/>
      <c r="R37" s="63"/>
      <c r="S37" s="7"/>
      <c r="T37" s="62">
        <f t="shared" si="10"/>
      </c>
      <c r="U37" s="8"/>
      <c r="V37" s="63"/>
      <c r="W37" s="7"/>
      <c r="X37" s="98">
        <f t="shared" si="11"/>
      </c>
      <c r="Y37" s="8"/>
      <c r="Z37" s="63"/>
      <c r="AB37" s="60">
        <f t="shared" si="12"/>
      </c>
      <c r="AC37" s="60">
        <f t="shared" si="13"/>
      </c>
    </row>
    <row r="38" spans="1:29" s="60" customFormat="1" ht="22.5" customHeight="1">
      <c r="A38" s="19">
        <v>26</v>
      </c>
      <c r="B38" s="36">
        <f t="shared" si="4"/>
      </c>
      <c r="C38" s="114"/>
      <c r="D38" s="36">
        <f t="shared" si="5"/>
      </c>
      <c r="E38" s="114"/>
      <c r="F38" s="115"/>
      <c r="G38" s="116"/>
      <c r="H38" s="36">
        <f t="shared" si="6"/>
      </c>
      <c r="I38" s="37">
        <f t="shared" si="7"/>
      </c>
      <c r="J38" s="117"/>
      <c r="K38" s="118"/>
      <c r="L38" s="43">
        <f t="shared" si="8"/>
      </c>
      <c r="M38" s="44">
        <f t="shared" si="9"/>
      </c>
      <c r="N38" s="151"/>
      <c r="O38" s="152"/>
      <c r="P38" s="62">
        <f t="shared" si="3"/>
      </c>
      <c r="Q38" s="8"/>
      <c r="R38" s="63"/>
      <c r="S38" s="7"/>
      <c r="T38" s="62">
        <f t="shared" si="10"/>
      </c>
      <c r="U38" s="8"/>
      <c r="V38" s="63"/>
      <c r="W38" s="7"/>
      <c r="X38" s="98">
        <f t="shared" si="11"/>
      </c>
      <c r="Y38" s="8"/>
      <c r="Z38" s="63"/>
      <c r="AB38" s="60">
        <f t="shared" si="12"/>
      </c>
      <c r="AC38" s="60">
        <f t="shared" si="13"/>
      </c>
    </row>
    <row r="39" spans="1:29" s="60" customFormat="1" ht="22.5" customHeight="1">
      <c r="A39" s="19">
        <v>27</v>
      </c>
      <c r="B39" s="36">
        <f t="shared" si="4"/>
      </c>
      <c r="C39" s="114"/>
      <c r="D39" s="36">
        <f t="shared" si="5"/>
      </c>
      <c r="E39" s="114"/>
      <c r="F39" s="115"/>
      <c r="G39" s="116"/>
      <c r="H39" s="36">
        <f t="shared" si="6"/>
      </c>
      <c r="I39" s="37">
        <f t="shared" si="7"/>
      </c>
      <c r="J39" s="117"/>
      <c r="K39" s="118"/>
      <c r="L39" s="43">
        <f t="shared" si="8"/>
      </c>
      <c r="M39" s="44">
        <f t="shared" si="9"/>
      </c>
      <c r="N39" s="151"/>
      <c r="O39" s="152"/>
      <c r="P39" s="62">
        <f t="shared" si="3"/>
      </c>
      <c r="Q39" s="8"/>
      <c r="R39" s="63"/>
      <c r="S39" s="7"/>
      <c r="T39" s="62">
        <f t="shared" si="10"/>
      </c>
      <c r="U39" s="8"/>
      <c r="V39" s="63"/>
      <c r="W39" s="7"/>
      <c r="X39" s="98">
        <f t="shared" si="11"/>
      </c>
      <c r="Y39" s="8"/>
      <c r="Z39" s="63"/>
      <c r="AB39" s="60">
        <f t="shared" si="12"/>
      </c>
      <c r="AC39" s="60">
        <f t="shared" si="13"/>
      </c>
    </row>
    <row r="40" spans="1:29" s="60" customFormat="1" ht="22.5" customHeight="1">
      <c r="A40" s="19">
        <v>28</v>
      </c>
      <c r="B40" s="36">
        <f t="shared" si="4"/>
      </c>
      <c r="C40" s="114"/>
      <c r="D40" s="36">
        <f t="shared" si="5"/>
      </c>
      <c r="E40" s="114"/>
      <c r="F40" s="115"/>
      <c r="G40" s="116"/>
      <c r="H40" s="36">
        <f t="shared" si="6"/>
      </c>
      <c r="I40" s="37">
        <f t="shared" si="7"/>
      </c>
      <c r="J40" s="117"/>
      <c r="K40" s="118"/>
      <c r="L40" s="43">
        <f t="shared" si="8"/>
      </c>
      <c r="M40" s="44">
        <f t="shared" si="9"/>
      </c>
      <c r="N40" s="151"/>
      <c r="O40" s="152"/>
      <c r="P40" s="62">
        <f t="shared" si="3"/>
      </c>
      <c r="Q40" s="8"/>
      <c r="R40" s="63"/>
      <c r="S40" s="7"/>
      <c r="T40" s="62">
        <f t="shared" si="10"/>
      </c>
      <c r="U40" s="8"/>
      <c r="V40" s="63"/>
      <c r="W40" s="7"/>
      <c r="X40" s="98">
        <f t="shared" si="11"/>
      </c>
      <c r="Y40" s="8"/>
      <c r="Z40" s="63"/>
      <c r="AB40" s="60">
        <f t="shared" si="12"/>
      </c>
      <c r="AC40" s="60">
        <f t="shared" si="13"/>
      </c>
    </row>
    <row r="41" spans="1:29" s="60" customFormat="1" ht="22.5" customHeight="1">
      <c r="A41" s="19">
        <v>29</v>
      </c>
      <c r="B41" s="36">
        <f t="shared" si="4"/>
      </c>
      <c r="C41" s="114"/>
      <c r="D41" s="36">
        <f t="shared" si="5"/>
      </c>
      <c r="E41" s="114"/>
      <c r="F41" s="115"/>
      <c r="G41" s="116"/>
      <c r="H41" s="36">
        <f t="shared" si="6"/>
      </c>
      <c r="I41" s="37">
        <f t="shared" si="7"/>
      </c>
      <c r="J41" s="117"/>
      <c r="K41" s="118"/>
      <c r="L41" s="43">
        <f t="shared" si="8"/>
      </c>
      <c r="M41" s="44">
        <f t="shared" si="9"/>
      </c>
      <c r="N41" s="151"/>
      <c r="O41" s="152"/>
      <c r="P41" s="62">
        <f t="shared" si="3"/>
      </c>
      <c r="Q41" s="8"/>
      <c r="R41" s="63"/>
      <c r="S41" s="7"/>
      <c r="T41" s="62">
        <f t="shared" si="10"/>
      </c>
      <c r="U41" s="8"/>
      <c r="V41" s="63"/>
      <c r="W41" s="7"/>
      <c r="X41" s="98">
        <f t="shared" si="11"/>
      </c>
      <c r="Y41" s="8"/>
      <c r="Z41" s="63"/>
      <c r="AB41" s="60">
        <f t="shared" si="12"/>
      </c>
      <c r="AC41" s="60">
        <f t="shared" si="13"/>
      </c>
    </row>
    <row r="42" spans="1:29" s="60" customFormat="1" ht="22.5" customHeight="1">
      <c r="A42" s="19">
        <v>30</v>
      </c>
      <c r="B42" s="36">
        <f t="shared" si="4"/>
      </c>
      <c r="C42" s="114"/>
      <c r="D42" s="36">
        <f t="shared" si="5"/>
      </c>
      <c r="E42" s="114"/>
      <c r="F42" s="115"/>
      <c r="G42" s="116"/>
      <c r="H42" s="36">
        <f t="shared" si="6"/>
      </c>
      <c r="I42" s="37">
        <f t="shared" si="7"/>
      </c>
      <c r="J42" s="117"/>
      <c r="K42" s="118"/>
      <c r="L42" s="43">
        <f t="shared" si="8"/>
      </c>
      <c r="M42" s="44">
        <f t="shared" si="9"/>
      </c>
      <c r="N42" s="151"/>
      <c r="O42" s="152"/>
      <c r="P42" s="62">
        <f t="shared" si="3"/>
      </c>
      <c r="Q42" s="8"/>
      <c r="R42" s="63"/>
      <c r="S42" s="7"/>
      <c r="T42" s="62">
        <f t="shared" si="10"/>
      </c>
      <c r="U42" s="8"/>
      <c r="V42" s="63"/>
      <c r="W42" s="7"/>
      <c r="X42" s="98">
        <f t="shared" si="11"/>
      </c>
      <c r="Y42" s="8"/>
      <c r="Z42" s="63"/>
      <c r="AB42" s="60">
        <f t="shared" si="12"/>
      </c>
      <c r="AC42" s="60">
        <f t="shared" si="13"/>
      </c>
    </row>
    <row r="43" spans="1:29" s="60" customFormat="1" ht="22.5" customHeight="1">
      <c r="A43" s="19">
        <v>31</v>
      </c>
      <c r="B43" s="36">
        <f t="shared" si="4"/>
      </c>
      <c r="C43" s="114"/>
      <c r="D43" s="36">
        <f t="shared" si="5"/>
      </c>
      <c r="E43" s="114"/>
      <c r="F43" s="115"/>
      <c r="G43" s="116"/>
      <c r="H43" s="36">
        <f t="shared" si="6"/>
      </c>
      <c r="I43" s="37">
        <f t="shared" si="7"/>
      </c>
      <c r="J43" s="117"/>
      <c r="K43" s="118"/>
      <c r="L43" s="43">
        <f t="shared" si="8"/>
      </c>
      <c r="M43" s="44">
        <f t="shared" si="9"/>
      </c>
      <c r="N43" s="151"/>
      <c r="O43" s="152"/>
      <c r="P43" s="62">
        <f t="shared" si="3"/>
      </c>
      <c r="Q43" s="8"/>
      <c r="R43" s="63"/>
      <c r="S43" s="7"/>
      <c r="T43" s="62">
        <f t="shared" si="10"/>
      </c>
      <c r="U43" s="8"/>
      <c r="V43" s="63"/>
      <c r="W43" s="7"/>
      <c r="X43" s="98">
        <f t="shared" si="11"/>
      </c>
      <c r="Y43" s="8"/>
      <c r="Z43" s="63"/>
      <c r="AB43" s="60">
        <f t="shared" si="12"/>
      </c>
      <c r="AC43" s="60">
        <f t="shared" si="13"/>
      </c>
    </row>
    <row r="44" spans="1:29" s="60" customFormat="1" ht="22.5" customHeight="1">
      <c r="A44" s="19">
        <v>32</v>
      </c>
      <c r="B44" s="36">
        <f t="shared" si="4"/>
      </c>
      <c r="C44" s="114"/>
      <c r="D44" s="36">
        <f t="shared" si="5"/>
      </c>
      <c r="E44" s="114"/>
      <c r="F44" s="115"/>
      <c r="G44" s="116"/>
      <c r="H44" s="36">
        <f t="shared" si="6"/>
      </c>
      <c r="I44" s="37">
        <f t="shared" si="7"/>
      </c>
      <c r="J44" s="117"/>
      <c r="K44" s="118"/>
      <c r="L44" s="43">
        <f t="shared" si="8"/>
      </c>
      <c r="M44" s="44">
        <f t="shared" si="9"/>
      </c>
      <c r="N44" s="151"/>
      <c r="O44" s="152"/>
      <c r="P44" s="62">
        <f t="shared" si="3"/>
      </c>
      <c r="Q44" s="8"/>
      <c r="R44" s="63"/>
      <c r="S44" s="7"/>
      <c r="T44" s="62">
        <f t="shared" si="10"/>
      </c>
      <c r="U44" s="8"/>
      <c r="V44" s="63"/>
      <c r="W44" s="7"/>
      <c r="X44" s="98">
        <f t="shared" si="11"/>
      </c>
      <c r="Y44" s="8"/>
      <c r="Z44" s="63"/>
      <c r="AB44" s="60">
        <f t="shared" si="12"/>
      </c>
      <c r="AC44" s="60">
        <f t="shared" si="13"/>
      </c>
    </row>
    <row r="45" spans="1:29" s="60" customFormat="1" ht="22.5" customHeight="1">
      <c r="A45" s="19">
        <v>33</v>
      </c>
      <c r="B45" s="36">
        <f t="shared" si="4"/>
      </c>
      <c r="C45" s="114"/>
      <c r="D45" s="36">
        <f t="shared" si="5"/>
      </c>
      <c r="E45" s="114"/>
      <c r="F45" s="115"/>
      <c r="G45" s="116"/>
      <c r="H45" s="36">
        <f t="shared" si="6"/>
      </c>
      <c r="I45" s="37">
        <f t="shared" si="7"/>
      </c>
      <c r="J45" s="117"/>
      <c r="K45" s="118"/>
      <c r="L45" s="43">
        <f t="shared" si="8"/>
      </c>
      <c r="M45" s="44">
        <f t="shared" si="9"/>
      </c>
      <c r="N45" s="151"/>
      <c r="O45" s="152"/>
      <c r="P45" s="62">
        <f aca="true" t="shared" si="14" ref="P45:P72">IF(N45&lt;&gt;0,VLOOKUP(N45,種目,2,FALSE),"")</f>
      </c>
      <c r="Q45" s="8"/>
      <c r="R45" s="63"/>
      <c r="S45" s="7"/>
      <c r="T45" s="62">
        <f t="shared" si="10"/>
      </c>
      <c r="U45" s="8"/>
      <c r="V45" s="63"/>
      <c r="W45" s="7"/>
      <c r="X45" s="98">
        <f t="shared" si="11"/>
      </c>
      <c r="Y45" s="8"/>
      <c r="Z45" s="63"/>
      <c r="AB45" s="60">
        <f t="shared" si="12"/>
      </c>
      <c r="AC45" s="60">
        <f t="shared" si="13"/>
      </c>
    </row>
    <row r="46" spans="1:29" s="60" customFormat="1" ht="22.5" customHeight="1">
      <c r="A46" s="19">
        <v>34</v>
      </c>
      <c r="B46" s="36">
        <f t="shared" si="4"/>
      </c>
      <c r="C46" s="114"/>
      <c r="D46" s="36">
        <f t="shared" si="5"/>
      </c>
      <c r="E46" s="114"/>
      <c r="F46" s="115"/>
      <c r="G46" s="116"/>
      <c r="H46" s="36">
        <f t="shared" si="6"/>
      </c>
      <c r="I46" s="37">
        <f t="shared" si="7"/>
      </c>
      <c r="J46" s="117"/>
      <c r="K46" s="118"/>
      <c r="L46" s="43">
        <f t="shared" si="8"/>
      </c>
      <c r="M46" s="44">
        <f t="shared" si="9"/>
      </c>
      <c r="N46" s="151"/>
      <c r="O46" s="152"/>
      <c r="P46" s="62">
        <f t="shared" si="14"/>
      </c>
      <c r="Q46" s="8"/>
      <c r="R46" s="63"/>
      <c r="S46" s="7"/>
      <c r="T46" s="62">
        <f t="shared" si="10"/>
      </c>
      <c r="U46" s="8"/>
      <c r="V46" s="63"/>
      <c r="W46" s="7"/>
      <c r="X46" s="98">
        <f t="shared" si="11"/>
      </c>
      <c r="Y46" s="8"/>
      <c r="Z46" s="63"/>
      <c r="AB46" s="60">
        <f t="shared" si="12"/>
      </c>
      <c r="AC46" s="60">
        <f t="shared" si="13"/>
      </c>
    </row>
    <row r="47" spans="1:29" s="60" customFormat="1" ht="22.5" customHeight="1">
      <c r="A47" s="19">
        <v>35</v>
      </c>
      <c r="B47" s="36">
        <f t="shared" si="4"/>
      </c>
      <c r="C47" s="114"/>
      <c r="D47" s="36">
        <f t="shared" si="5"/>
      </c>
      <c r="E47" s="114"/>
      <c r="F47" s="115"/>
      <c r="G47" s="116"/>
      <c r="H47" s="36">
        <f t="shared" si="6"/>
      </c>
      <c r="I47" s="37">
        <f t="shared" si="7"/>
      </c>
      <c r="J47" s="117"/>
      <c r="K47" s="118"/>
      <c r="L47" s="43">
        <f t="shared" si="8"/>
      </c>
      <c r="M47" s="44">
        <f t="shared" si="9"/>
      </c>
      <c r="N47" s="151"/>
      <c r="O47" s="152"/>
      <c r="P47" s="62">
        <f t="shared" si="14"/>
      </c>
      <c r="Q47" s="8"/>
      <c r="R47" s="63"/>
      <c r="S47" s="7"/>
      <c r="T47" s="62">
        <f t="shared" si="10"/>
      </c>
      <c r="U47" s="8"/>
      <c r="V47" s="63"/>
      <c r="W47" s="7"/>
      <c r="X47" s="98">
        <f t="shared" si="11"/>
      </c>
      <c r="Y47" s="8"/>
      <c r="Z47" s="63"/>
      <c r="AB47" s="60">
        <f t="shared" si="12"/>
      </c>
      <c r="AC47" s="60">
        <f t="shared" si="13"/>
      </c>
    </row>
    <row r="48" spans="1:29" s="60" customFormat="1" ht="22.5" customHeight="1">
      <c r="A48" s="19">
        <v>36</v>
      </c>
      <c r="B48" s="36">
        <f t="shared" si="4"/>
      </c>
      <c r="C48" s="114"/>
      <c r="D48" s="36">
        <f t="shared" si="5"/>
      </c>
      <c r="E48" s="114"/>
      <c r="F48" s="115"/>
      <c r="G48" s="116"/>
      <c r="H48" s="36">
        <f t="shared" si="6"/>
      </c>
      <c r="I48" s="37">
        <f t="shared" si="7"/>
      </c>
      <c r="J48" s="117"/>
      <c r="K48" s="118"/>
      <c r="L48" s="43">
        <f t="shared" si="8"/>
      </c>
      <c r="M48" s="44">
        <f t="shared" si="9"/>
      </c>
      <c r="N48" s="151"/>
      <c r="O48" s="152"/>
      <c r="P48" s="62">
        <f t="shared" si="14"/>
      </c>
      <c r="Q48" s="8"/>
      <c r="R48" s="63"/>
      <c r="S48" s="7"/>
      <c r="T48" s="62">
        <f t="shared" si="10"/>
      </c>
      <c r="U48" s="8"/>
      <c r="V48" s="63"/>
      <c r="W48" s="7"/>
      <c r="X48" s="98">
        <f t="shared" si="11"/>
      </c>
      <c r="Y48" s="8"/>
      <c r="Z48" s="63"/>
      <c r="AB48" s="60">
        <f t="shared" si="12"/>
      </c>
      <c r="AC48" s="60">
        <f t="shared" si="13"/>
      </c>
    </row>
    <row r="49" spans="1:29" s="60" customFormat="1" ht="22.5" customHeight="1">
      <c r="A49" s="19">
        <v>37</v>
      </c>
      <c r="B49" s="36">
        <f t="shared" si="4"/>
      </c>
      <c r="C49" s="114"/>
      <c r="D49" s="36">
        <f t="shared" si="5"/>
      </c>
      <c r="E49" s="114"/>
      <c r="F49" s="115"/>
      <c r="G49" s="116"/>
      <c r="H49" s="36">
        <f t="shared" si="6"/>
      </c>
      <c r="I49" s="37">
        <f t="shared" si="7"/>
      </c>
      <c r="J49" s="117"/>
      <c r="K49" s="118"/>
      <c r="L49" s="43">
        <f t="shared" si="8"/>
      </c>
      <c r="M49" s="44">
        <f t="shared" si="9"/>
      </c>
      <c r="N49" s="151"/>
      <c r="O49" s="152"/>
      <c r="P49" s="62">
        <f t="shared" si="14"/>
      </c>
      <c r="Q49" s="8"/>
      <c r="R49" s="63"/>
      <c r="S49" s="7"/>
      <c r="T49" s="62">
        <f t="shared" si="10"/>
      </c>
      <c r="U49" s="8"/>
      <c r="V49" s="63"/>
      <c r="W49" s="7"/>
      <c r="X49" s="98">
        <f t="shared" si="11"/>
      </c>
      <c r="Y49" s="8"/>
      <c r="Z49" s="63"/>
      <c r="AB49" s="60">
        <f t="shared" si="12"/>
      </c>
      <c r="AC49" s="60">
        <f t="shared" si="13"/>
      </c>
    </row>
    <row r="50" spans="1:29" s="60" customFormat="1" ht="22.5" customHeight="1">
      <c r="A50" s="19">
        <v>38</v>
      </c>
      <c r="B50" s="36">
        <f t="shared" si="4"/>
      </c>
      <c r="C50" s="114"/>
      <c r="D50" s="36">
        <f t="shared" si="5"/>
      </c>
      <c r="E50" s="114"/>
      <c r="F50" s="115"/>
      <c r="G50" s="116"/>
      <c r="H50" s="36">
        <f t="shared" si="6"/>
      </c>
      <c r="I50" s="37">
        <f t="shared" si="7"/>
      </c>
      <c r="J50" s="117"/>
      <c r="K50" s="118"/>
      <c r="L50" s="43">
        <f t="shared" si="8"/>
      </c>
      <c r="M50" s="44">
        <f t="shared" si="9"/>
      </c>
      <c r="N50" s="151"/>
      <c r="O50" s="152"/>
      <c r="P50" s="62">
        <f t="shared" si="14"/>
      </c>
      <c r="Q50" s="8"/>
      <c r="R50" s="63"/>
      <c r="S50" s="7"/>
      <c r="T50" s="62">
        <f t="shared" si="10"/>
      </c>
      <c r="U50" s="8"/>
      <c r="V50" s="63"/>
      <c r="W50" s="7"/>
      <c r="X50" s="98">
        <f t="shared" si="11"/>
      </c>
      <c r="Y50" s="8"/>
      <c r="Z50" s="63"/>
      <c r="AB50" s="60">
        <f t="shared" si="12"/>
      </c>
      <c r="AC50" s="60">
        <f t="shared" si="13"/>
      </c>
    </row>
    <row r="51" spans="1:29" s="60" customFormat="1" ht="22.5" customHeight="1">
      <c r="A51" s="19">
        <v>39</v>
      </c>
      <c r="B51" s="36">
        <f t="shared" si="4"/>
      </c>
      <c r="C51" s="114"/>
      <c r="D51" s="36">
        <f t="shared" si="5"/>
      </c>
      <c r="E51" s="114"/>
      <c r="F51" s="115"/>
      <c r="G51" s="116"/>
      <c r="H51" s="36">
        <f t="shared" si="6"/>
      </c>
      <c r="I51" s="37">
        <f t="shared" si="7"/>
      </c>
      <c r="J51" s="117"/>
      <c r="K51" s="118"/>
      <c r="L51" s="43">
        <f t="shared" si="8"/>
      </c>
      <c r="M51" s="44">
        <f t="shared" si="9"/>
      </c>
      <c r="N51" s="151"/>
      <c r="O51" s="152"/>
      <c r="P51" s="62">
        <f t="shared" si="14"/>
      </c>
      <c r="Q51" s="8"/>
      <c r="R51" s="63"/>
      <c r="S51" s="7"/>
      <c r="T51" s="62">
        <f t="shared" si="10"/>
      </c>
      <c r="U51" s="8"/>
      <c r="V51" s="63"/>
      <c r="W51" s="7"/>
      <c r="X51" s="98">
        <f t="shared" si="11"/>
      </c>
      <c r="Y51" s="8"/>
      <c r="Z51" s="63"/>
      <c r="AB51" s="60">
        <f t="shared" si="12"/>
      </c>
      <c r="AC51" s="60">
        <f t="shared" si="13"/>
      </c>
    </row>
    <row r="52" spans="1:29" s="60" customFormat="1" ht="22.5" customHeight="1">
      <c r="A52" s="19">
        <v>40</v>
      </c>
      <c r="B52" s="36">
        <f t="shared" si="4"/>
      </c>
      <c r="C52" s="114"/>
      <c r="D52" s="36">
        <f t="shared" si="5"/>
      </c>
      <c r="E52" s="114"/>
      <c r="F52" s="115"/>
      <c r="G52" s="116"/>
      <c r="H52" s="36">
        <f t="shared" si="6"/>
      </c>
      <c r="I52" s="37">
        <f t="shared" si="7"/>
      </c>
      <c r="J52" s="117"/>
      <c r="K52" s="118"/>
      <c r="L52" s="43">
        <f t="shared" si="8"/>
      </c>
      <c r="M52" s="44">
        <f t="shared" si="9"/>
      </c>
      <c r="N52" s="151"/>
      <c r="O52" s="152"/>
      <c r="P52" s="62">
        <f t="shared" si="14"/>
      </c>
      <c r="Q52" s="8"/>
      <c r="R52" s="63"/>
      <c r="S52" s="7"/>
      <c r="T52" s="62">
        <f t="shared" si="10"/>
      </c>
      <c r="U52" s="8"/>
      <c r="V52" s="63"/>
      <c r="W52" s="7"/>
      <c r="X52" s="98">
        <f t="shared" si="11"/>
      </c>
      <c r="Y52" s="8"/>
      <c r="Z52" s="63"/>
      <c r="AB52" s="60">
        <f t="shared" si="12"/>
      </c>
      <c r="AC52" s="60">
        <f t="shared" si="13"/>
      </c>
    </row>
    <row r="53" spans="1:29" s="60" customFormat="1" ht="22.5" customHeight="1">
      <c r="A53" s="19">
        <v>41</v>
      </c>
      <c r="B53" s="36">
        <f t="shared" si="4"/>
      </c>
      <c r="C53" s="114"/>
      <c r="D53" s="36">
        <f t="shared" si="5"/>
      </c>
      <c r="E53" s="114"/>
      <c r="F53" s="115"/>
      <c r="G53" s="116"/>
      <c r="H53" s="36">
        <f t="shared" si="6"/>
      </c>
      <c r="I53" s="37">
        <f t="shared" si="7"/>
      </c>
      <c r="J53" s="117"/>
      <c r="K53" s="118"/>
      <c r="L53" s="43">
        <f t="shared" si="8"/>
      </c>
      <c r="M53" s="44">
        <f t="shared" si="9"/>
      </c>
      <c r="N53" s="151"/>
      <c r="O53" s="152"/>
      <c r="P53" s="62">
        <f t="shared" si="14"/>
      </c>
      <c r="Q53" s="8"/>
      <c r="R53" s="63"/>
      <c r="S53" s="7"/>
      <c r="T53" s="62">
        <f t="shared" si="10"/>
      </c>
      <c r="U53" s="8"/>
      <c r="V53" s="63"/>
      <c r="W53" s="7"/>
      <c r="X53" s="98">
        <f t="shared" si="11"/>
      </c>
      <c r="Y53" s="8"/>
      <c r="Z53" s="63"/>
      <c r="AB53" s="60">
        <f t="shared" si="12"/>
      </c>
      <c r="AC53" s="60">
        <f t="shared" si="13"/>
      </c>
    </row>
    <row r="54" spans="1:29" s="60" customFormat="1" ht="22.5" customHeight="1">
      <c r="A54" s="19">
        <v>42</v>
      </c>
      <c r="B54" s="36">
        <f t="shared" si="4"/>
      </c>
      <c r="C54" s="114"/>
      <c r="D54" s="36">
        <f t="shared" si="5"/>
      </c>
      <c r="E54" s="114"/>
      <c r="F54" s="115"/>
      <c r="G54" s="116"/>
      <c r="H54" s="36">
        <f t="shared" si="6"/>
      </c>
      <c r="I54" s="37">
        <f t="shared" si="7"/>
      </c>
      <c r="J54" s="117"/>
      <c r="K54" s="118"/>
      <c r="L54" s="43">
        <f t="shared" si="8"/>
      </c>
      <c r="M54" s="44">
        <f t="shared" si="9"/>
      </c>
      <c r="N54" s="151"/>
      <c r="O54" s="152"/>
      <c r="P54" s="62">
        <f t="shared" si="14"/>
      </c>
      <c r="Q54" s="8"/>
      <c r="R54" s="63"/>
      <c r="S54" s="7"/>
      <c r="T54" s="62">
        <f t="shared" si="10"/>
      </c>
      <c r="U54" s="8"/>
      <c r="V54" s="63"/>
      <c r="W54" s="7"/>
      <c r="X54" s="98">
        <f t="shared" si="11"/>
      </c>
      <c r="Y54" s="8"/>
      <c r="Z54" s="63"/>
      <c r="AB54" s="60">
        <f t="shared" si="12"/>
      </c>
      <c r="AC54" s="60">
        <f t="shared" si="13"/>
      </c>
    </row>
    <row r="55" spans="1:29" s="60" customFormat="1" ht="22.5" customHeight="1">
      <c r="A55" s="19">
        <v>43</v>
      </c>
      <c r="B55" s="36">
        <f t="shared" si="4"/>
      </c>
      <c r="C55" s="114"/>
      <c r="D55" s="36">
        <f t="shared" si="5"/>
      </c>
      <c r="E55" s="114"/>
      <c r="F55" s="115"/>
      <c r="G55" s="116"/>
      <c r="H55" s="36">
        <f t="shared" si="6"/>
      </c>
      <c r="I55" s="37">
        <f t="shared" si="7"/>
      </c>
      <c r="J55" s="117"/>
      <c r="K55" s="118"/>
      <c r="L55" s="43">
        <f t="shared" si="8"/>
      </c>
      <c r="M55" s="44">
        <f t="shared" si="9"/>
      </c>
      <c r="N55" s="151"/>
      <c r="O55" s="152"/>
      <c r="P55" s="62">
        <f t="shared" si="14"/>
      </c>
      <c r="Q55" s="8"/>
      <c r="R55" s="63"/>
      <c r="S55" s="7"/>
      <c r="T55" s="62">
        <f t="shared" si="10"/>
      </c>
      <c r="U55" s="8"/>
      <c r="V55" s="63"/>
      <c r="W55" s="7"/>
      <c r="X55" s="98">
        <f t="shared" si="11"/>
      </c>
      <c r="Y55" s="8"/>
      <c r="Z55" s="63"/>
      <c r="AB55" s="60">
        <f t="shared" si="12"/>
      </c>
      <c r="AC55" s="60">
        <f t="shared" si="13"/>
      </c>
    </row>
    <row r="56" spans="1:29" s="60" customFormat="1" ht="22.5" customHeight="1">
      <c r="A56" s="19">
        <v>44</v>
      </c>
      <c r="B56" s="36">
        <f t="shared" si="4"/>
      </c>
      <c r="C56" s="114"/>
      <c r="D56" s="36">
        <f t="shared" si="5"/>
      </c>
      <c r="E56" s="114"/>
      <c r="F56" s="115"/>
      <c r="G56" s="116"/>
      <c r="H56" s="36">
        <f t="shared" si="6"/>
      </c>
      <c r="I56" s="37">
        <f t="shared" si="7"/>
      </c>
      <c r="J56" s="117"/>
      <c r="K56" s="118"/>
      <c r="L56" s="43">
        <f t="shared" si="8"/>
      </c>
      <c r="M56" s="44">
        <f t="shared" si="9"/>
      </c>
      <c r="N56" s="151"/>
      <c r="O56" s="152"/>
      <c r="P56" s="62">
        <f t="shared" si="14"/>
      </c>
      <c r="Q56" s="8"/>
      <c r="R56" s="63"/>
      <c r="S56" s="7"/>
      <c r="T56" s="62">
        <f t="shared" si="10"/>
      </c>
      <c r="U56" s="8"/>
      <c r="V56" s="63"/>
      <c r="W56" s="7"/>
      <c r="X56" s="98">
        <f t="shared" si="11"/>
      </c>
      <c r="Y56" s="8"/>
      <c r="Z56" s="63"/>
      <c r="AB56" s="60">
        <f t="shared" si="12"/>
      </c>
      <c r="AC56" s="60">
        <f t="shared" si="13"/>
      </c>
    </row>
    <row r="57" spans="1:29" s="60" customFormat="1" ht="22.5" customHeight="1">
      <c r="A57" s="19">
        <v>45</v>
      </c>
      <c r="B57" s="36">
        <f t="shared" si="4"/>
      </c>
      <c r="C57" s="114"/>
      <c r="D57" s="36">
        <f t="shared" si="5"/>
      </c>
      <c r="E57" s="114"/>
      <c r="F57" s="115"/>
      <c r="G57" s="116"/>
      <c r="H57" s="36">
        <f t="shared" si="6"/>
      </c>
      <c r="I57" s="37">
        <f t="shared" si="7"/>
      </c>
      <c r="J57" s="117"/>
      <c r="K57" s="118"/>
      <c r="L57" s="43">
        <f t="shared" si="8"/>
      </c>
      <c r="M57" s="44">
        <f t="shared" si="9"/>
      </c>
      <c r="N57" s="151"/>
      <c r="O57" s="152"/>
      <c r="P57" s="62">
        <f t="shared" si="14"/>
      </c>
      <c r="Q57" s="8"/>
      <c r="R57" s="63"/>
      <c r="S57" s="7"/>
      <c r="T57" s="62">
        <f t="shared" si="10"/>
      </c>
      <c r="U57" s="8"/>
      <c r="V57" s="63"/>
      <c r="W57" s="7"/>
      <c r="X57" s="98">
        <f t="shared" si="11"/>
      </c>
      <c r="Y57" s="8"/>
      <c r="Z57" s="63"/>
      <c r="AB57" s="60">
        <f t="shared" si="12"/>
      </c>
      <c r="AC57" s="60">
        <f t="shared" si="13"/>
      </c>
    </row>
    <row r="58" spans="1:29" s="60" customFormat="1" ht="22.5" customHeight="1">
      <c r="A58" s="19">
        <v>46</v>
      </c>
      <c r="B58" s="36">
        <f t="shared" si="4"/>
      </c>
      <c r="C58" s="114"/>
      <c r="D58" s="36">
        <f t="shared" si="5"/>
      </c>
      <c r="E58" s="114"/>
      <c r="F58" s="115"/>
      <c r="G58" s="116"/>
      <c r="H58" s="36">
        <f t="shared" si="6"/>
      </c>
      <c r="I58" s="37">
        <f t="shared" si="7"/>
      </c>
      <c r="J58" s="117"/>
      <c r="K58" s="118"/>
      <c r="L58" s="43">
        <f t="shared" si="8"/>
      </c>
      <c r="M58" s="44">
        <f t="shared" si="9"/>
      </c>
      <c r="N58" s="151"/>
      <c r="O58" s="152"/>
      <c r="P58" s="62">
        <f t="shared" si="14"/>
      </c>
      <c r="Q58" s="8"/>
      <c r="R58" s="63"/>
      <c r="S58" s="7"/>
      <c r="T58" s="62">
        <f t="shared" si="10"/>
      </c>
      <c r="U58" s="8"/>
      <c r="V58" s="63"/>
      <c r="W58" s="7"/>
      <c r="X58" s="98">
        <f t="shared" si="11"/>
      </c>
      <c r="Y58" s="8"/>
      <c r="Z58" s="63"/>
      <c r="AB58" s="60">
        <f t="shared" si="12"/>
      </c>
      <c r="AC58" s="60">
        <f t="shared" si="13"/>
      </c>
    </row>
    <row r="59" spans="1:29" s="60" customFormat="1" ht="22.5" customHeight="1">
      <c r="A59" s="19">
        <v>47</v>
      </c>
      <c r="B59" s="36">
        <f t="shared" si="4"/>
      </c>
      <c r="C59" s="114"/>
      <c r="D59" s="36">
        <f t="shared" si="5"/>
      </c>
      <c r="E59" s="114"/>
      <c r="F59" s="115"/>
      <c r="G59" s="116"/>
      <c r="H59" s="36">
        <f t="shared" si="6"/>
      </c>
      <c r="I59" s="37">
        <f t="shared" si="7"/>
      </c>
      <c r="J59" s="117"/>
      <c r="K59" s="118"/>
      <c r="L59" s="43">
        <f t="shared" si="8"/>
      </c>
      <c r="M59" s="44">
        <f t="shared" si="9"/>
      </c>
      <c r="N59" s="151"/>
      <c r="O59" s="152"/>
      <c r="P59" s="62">
        <f t="shared" si="14"/>
      </c>
      <c r="Q59" s="8"/>
      <c r="R59" s="63"/>
      <c r="S59" s="7"/>
      <c r="T59" s="62">
        <f t="shared" si="10"/>
      </c>
      <c r="U59" s="8"/>
      <c r="V59" s="63"/>
      <c r="W59" s="7"/>
      <c r="X59" s="98">
        <f t="shared" si="11"/>
      </c>
      <c r="Y59" s="8"/>
      <c r="Z59" s="63"/>
      <c r="AB59" s="60">
        <f t="shared" si="12"/>
      </c>
      <c r="AC59" s="60">
        <f t="shared" si="13"/>
      </c>
    </row>
    <row r="60" spans="1:29" s="60" customFormat="1" ht="22.5" customHeight="1">
      <c r="A60" s="19">
        <v>48</v>
      </c>
      <c r="B60" s="36">
        <f t="shared" si="4"/>
      </c>
      <c r="C60" s="114"/>
      <c r="D60" s="36">
        <f t="shared" si="5"/>
      </c>
      <c r="E60" s="114"/>
      <c r="F60" s="115"/>
      <c r="G60" s="116"/>
      <c r="H60" s="36">
        <f t="shared" si="6"/>
      </c>
      <c r="I60" s="37">
        <f t="shared" si="7"/>
      </c>
      <c r="J60" s="117"/>
      <c r="K60" s="118"/>
      <c r="L60" s="43">
        <f t="shared" si="8"/>
      </c>
      <c r="M60" s="44">
        <f t="shared" si="9"/>
      </c>
      <c r="N60" s="151"/>
      <c r="O60" s="152"/>
      <c r="P60" s="62">
        <f t="shared" si="14"/>
      </c>
      <c r="Q60" s="8"/>
      <c r="R60" s="63"/>
      <c r="S60" s="7"/>
      <c r="T60" s="62">
        <f t="shared" si="10"/>
      </c>
      <c r="U60" s="8"/>
      <c r="V60" s="63"/>
      <c r="W60" s="7"/>
      <c r="X60" s="98">
        <f t="shared" si="11"/>
      </c>
      <c r="Y60" s="8"/>
      <c r="Z60" s="63"/>
      <c r="AB60" s="60">
        <f t="shared" si="12"/>
      </c>
      <c r="AC60" s="60">
        <f t="shared" si="13"/>
      </c>
    </row>
    <row r="61" spans="1:29" s="60" customFormat="1" ht="22.5" customHeight="1">
      <c r="A61" s="19">
        <v>49</v>
      </c>
      <c r="B61" s="36">
        <f t="shared" si="4"/>
      </c>
      <c r="C61" s="114"/>
      <c r="D61" s="36">
        <f t="shared" si="5"/>
      </c>
      <c r="E61" s="114"/>
      <c r="F61" s="115"/>
      <c r="G61" s="116"/>
      <c r="H61" s="36">
        <f t="shared" si="6"/>
      </c>
      <c r="I61" s="37">
        <f t="shared" si="7"/>
      </c>
      <c r="J61" s="117"/>
      <c r="K61" s="118"/>
      <c r="L61" s="43">
        <f t="shared" si="8"/>
      </c>
      <c r="M61" s="44">
        <f t="shared" si="9"/>
      </c>
      <c r="N61" s="151"/>
      <c r="O61" s="152"/>
      <c r="P61" s="62">
        <f t="shared" si="14"/>
      </c>
      <c r="Q61" s="8"/>
      <c r="R61" s="63"/>
      <c r="S61" s="7"/>
      <c r="T61" s="62">
        <f t="shared" si="10"/>
      </c>
      <c r="U61" s="8"/>
      <c r="V61" s="63"/>
      <c r="W61" s="7"/>
      <c r="X61" s="98">
        <f t="shared" si="11"/>
      </c>
      <c r="Y61" s="8"/>
      <c r="Z61" s="63"/>
      <c r="AB61" s="60">
        <f t="shared" si="12"/>
      </c>
      <c r="AC61" s="60">
        <f t="shared" si="13"/>
      </c>
    </row>
    <row r="62" spans="1:29" s="60" customFormat="1" ht="22.5" customHeight="1">
      <c r="A62" s="19">
        <v>50</v>
      </c>
      <c r="B62" s="36">
        <f t="shared" si="4"/>
      </c>
      <c r="C62" s="114"/>
      <c r="D62" s="36">
        <f t="shared" si="5"/>
      </c>
      <c r="E62" s="114"/>
      <c r="F62" s="115"/>
      <c r="G62" s="116"/>
      <c r="H62" s="36">
        <f t="shared" si="6"/>
      </c>
      <c r="I62" s="37">
        <f t="shared" si="7"/>
      </c>
      <c r="J62" s="117"/>
      <c r="K62" s="118"/>
      <c r="L62" s="43">
        <f t="shared" si="8"/>
      </c>
      <c r="M62" s="44">
        <f t="shared" si="9"/>
      </c>
      <c r="N62" s="151"/>
      <c r="O62" s="152"/>
      <c r="P62" s="62">
        <f t="shared" si="14"/>
      </c>
      <c r="Q62" s="8"/>
      <c r="R62" s="63"/>
      <c r="S62" s="7"/>
      <c r="T62" s="62">
        <f t="shared" si="10"/>
      </c>
      <c r="U62" s="8"/>
      <c r="V62" s="63"/>
      <c r="W62" s="7"/>
      <c r="X62" s="98">
        <f t="shared" si="11"/>
      </c>
      <c r="Y62" s="8"/>
      <c r="Z62" s="63"/>
      <c r="AB62" s="60">
        <f t="shared" si="12"/>
      </c>
      <c r="AC62" s="60">
        <f t="shared" si="13"/>
      </c>
    </row>
    <row r="63" spans="1:29" s="60" customFormat="1" ht="22.5" customHeight="1">
      <c r="A63" s="19">
        <v>51</v>
      </c>
      <c r="B63" s="36">
        <f t="shared" si="4"/>
      </c>
      <c r="C63" s="114"/>
      <c r="D63" s="36">
        <f t="shared" si="5"/>
      </c>
      <c r="E63" s="114"/>
      <c r="F63" s="115"/>
      <c r="G63" s="116"/>
      <c r="H63" s="36">
        <f t="shared" si="6"/>
      </c>
      <c r="I63" s="37">
        <f t="shared" si="7"/>
      </c>
      <c r="J63" s="117"/>
      <c r="K63" s="118"/>
      <c r="L63" s="43">
        <f t="shared" si="8"/>
      </c>
      <c r="M63" s="44">
        <f t="shared" si="9"/>
      </c>
      <c r="N63" s="151"/>
      <c r="O63" s="152"/>
      <c r="P63" s="62">
        <f t="shared" si="14"/>
      </c>
      <c r="Q63" s="8"/>
      <c r="R63" s="63"/>
      <c r="S63" s="7"/>
      <c r="T63" s="62">
        <f>IF(S63&lt;&gt;0,VLOOKUP(S63,種目,2,FALSE),"")</f>
      </c>
      <c r="U63" s="8"/>
      <c r="V63" s="63"/>
      <c r="W63" s="7"/>
      <c r="X63" s="98">
        <f>IF(W63&lt;&gt;0,VLOOKUP(W63,種目,2,FALSE),"")</f>
      </c>
      <c r="Y63" s="8"/>
      <c r="Z63" s="63"/>
      <c r="AB63" s="60">
        <f t="shared" si="12"/>
      </c>
      <c r="AC63" s="60">
        <f t="shared" si="13"/>
      </c>
    </row>
    <row r="64" spans="1:29" s="60" customFormat="1" ht="22.5" customHeight="1">
      <c r="A64" s="19">
        <v>52</v>
      </c>
      <c r="B64" s="36">
        <f t="shared" si="4"/>
      </c>
      <c r="C64" s="114"/>
      <c r="D64" s="36">
        <f t="shared" si="5"/>
      </c>
      <c r="E64" s="114"/>
      <c r="F64" s="115"/>
      <c r="G64" s="116"/>
      <c r="H64" s="36">
        <f t="shared" si="6"/>
      </c>
      <c r="I64" s="37">
        <f t="shared" si="7"/>
      </c>
      <c r="J64" s="117"/>
      <c r="K64" s="118"/>
      <c r="L64" s="43">
        <f t="shared" si="8"/>
      </c>
      <c r="M64" s="44">
        <f t="shared" si="9"/>
      </c>
      <c r="N64" s="151"/>
      <c r="O64" s="152"/>
      <c r="P64" s="62">
        <f t="shared" si="14"/>
      </c>
      <c r="Q64" s="8"/>
      <c r="R64" s="63"/>
      <c r="S64" s="7"/>
      <c r="T64" s="62">
        <f t="shared" si="10"/>
      </c>
      <c r="U64" s="8"/>
      <c r="V64" s="63"/>
      <c r="W64" s="7"/>
      <c r="X64" s="98">
        <f t="shared" si="11"/>
      </c>
      <c r="Y64" s="8"/>
      <c r="Z64" s="63"/>
      <c r="AB64" s="60">
        <f t="shared" si="12"/>
      </c>
      <c r="AC64" s="60">
        <f t="shared" si="13"/>
      </c>
    </row>
    <row r="65" spans="1:29" s="60" customFormat="1" ht="22.5" customHeight="1">
      <c r="A65" s="19">
        <v>53</v>
      </c>
      <c r="B65" s="36">
        <f t="shared" si="4"/>
      </c>
      <c r="C65" s="114"/>
      <c r="D65" s="36">
        <f t="shared" si="5"/>
      </c>
      <c r="E65" s="114"/>
      <c r="F65" s="115"/>
      <c r="G65" s="116"/>
      <c r="H65" s="36">
        <f t="shared" si="6"/>
      </c>
      <c r="I65" s="37">
        <f t="shared" si="7"/>
      </c>
      <c r="J65" s="117"/>
      <c r="K65" s="118"/>
      <c r="L65" s="43">
        <f t="shared" si="8"/>
      </c>
      <c r="M65" s="44">
        <f t="shared" si="9"/>
      </c>
      <c r="N65" s="151"/>
      <c r="O65" s="152"/>
      <c r="P65" s="62">
        <f t="shared" si="14"/>
      </c>
      <c r="Q65" s="8"/>
      <c r="R65" s="63"/>
      <c r="S65" s="7"/>
      <c r="T65" s="62">
        <f t="shared" si="10"/>
      </c>
      <c r="U65" s="8"/>
      <c r="V65" s="63"/>
      <c r="W65" s="7"/>
      <c r="X65" s="98">
        <f t="shared" si="11"/>
      </c>
      <c r="Y65" s="8"/>
      <c r="Z65" s="63"/>
      <c r="AB65" s="60">
        <f t="shared" si="12"/>
      </c>
      <c r="AC65" s="60">
        <f t="shared" si="13"/>
      </c>
    </row>
    <row r="66" spans="1:29" s="60" customFormat="1" ht="22.5" customHeight="1">
      <c r="A66" s="19">
        <v>54</v>
      </c>
      <c r="B66" s="36">
        <f t="shared" si="4"/>
      </c>
      <c r="C66" s="114"/>
      <c r="D66" s="36">
        <f t="shared" si="5"/>
      </c>
      <c r="E66" s="114"/>
      <c r="F66" s="115"/>
      <c r="G66" s="116"/>
      <c r="H66" s="36">
        <f t="shared" si="6"/>
      </c>
      <c r="I66" s="37">
        <f t="shared" si="7"/>
      </c>
      <c r="J66" s="117"/>
      <c r="K66" s="118"/>
      <c r="L66" s="43">
        <f t="shared" si="8"/>
      </c>
      <c r="M66" s="44">
        <f t="shared" si="9"/>
      </c>
      <c r="N66" s="151"/>
      <c r="O66" s="152"/>
      <c r="P66" s="62">
        <f t="shared" si="14"/>
      </c>
      <c r="Q66" s="8"/>
      <c r="R66" s="63"/>
      <c r="S66" s="7"/>
      <c r="T66" s="62">
        <f t="shared" si="10"/>
      </c>
      <c r="U66" s="8"/>
      <c r="V66" s="63"/>
      <c r="W66" s="7"/>
      <c r="X66" s="98">
        <f t="shared" si="11"/>
      </c>
      <c r="Y66" s="8"/>
      <c r="Z66" s="63"/>
      <c r="AB66" s="60">
        <f t="shared" si="12"/>
      </c>
      <c r="AC66" s="60">
        <f t="shared" si="13"/>
      </c>
    </row>
    <row r="67" spans="1:29" s="60" customFormat="1" ht="22.5" customHeight="1">
      <c r="A67" s="19">
        <v>55</v>
      </c>
      <c r="B67" s="36">
        <f t="shared" si="4"/>
      </c>
      <c r="C67" s="114"/>
      <c r="D67" s="36">
        <f t="shared" si="5"/>
      </c>
      <c r="E67" s="114"/>
      <c r="F67" s="115"/>
      <c r="G67" s="116"/>
      <c r="H67" s="36">
        <f t="shared" si="6"/>
      </c>
      <c r="I67" s="37">
        <f t="shared" si="7"/>
      </c>
      <c r="J67" s="117"/>
      <c r="K67" s="118"/>
      <c r="L67" s="43">
        <f t="shared" si="8"/>
      </c>
      <c r="M67" s="44">
        <f t="shared" si="9"/>
      </c>
      <c r="N67" s="151"/>
      <c r="O67" s="152"/>
      <c r="P67" s="62">
        <f t="shared" si="14"/>
      </c>
      <c r="Q67" s="8"/>
      <c r="R67" s="63"/>
      <c r="S67" s="7"/>
      <c r="T67" s="62">
        <f t="shared" si="10"/>
      </c>
      <c r="U67" s="8"/>
      <c r="V67" s="63"/>
      <c r="W67" s="7"/>
      <c r="X67" s="98">
        <f t="shared" si="11"/>
      </c>
      <c r="Y67" s="8"/>
      <c r="Z67" s="63"/>
      <c r="AB67" s="60">
        <f t="shared" si="12"/>
      </c>
      <c r="AC67" s="60">
        <f t="shared" si="13"/>
      </c>
    </row>
    <row r="68" spans="1:29" s="60" customFormat="1" ht="22.5" customHeight="1">
      <c r="A68" s="19">
        <v>56</v>
      </c>
      <c r="B68" s="36">
        <f t="shared" si="4"/>
      </c>
      <c r="C68" s="114"/>
      <c r="D68" s="36">
        <f t="shared" si="5"/>
      </c>
      <c r="E68" s="114"/>
      <c r="F68" s="115"/>
      <c r="G68" s="116"/>
      <c r="H68" s="36">
        <f t="shared" si="6"/>
      </c>
      <c r="I68" s="37">
        <f t="shared" si="7"/>
      </c>
      <c r="J68" s="117"/>
      <c r="K68" s="118"/>
      <c r="L68" s="43">
        <f t="shared" si="8"/>
      </c>
      <c r="M68" s="44">
        <f t="shared" si="9"/>
      </c>
      <c r="N68" s="151"/>
      <c r="O68" s="152"/>
      <c r="P68" s="62">
        <f t="shared" si="14"/>
      </c>
      <c r="Q68" s="8"/>
      <c r="R68" s="63"/>
      <c r="S68" s="7"/>
      <c r="T68" s="62">
        <f t="shared" si="10"/>
      </c>
      <c r="U68" s="8"/>
      <c r="V68" s="63"/>
      <c r="W68" s="7"/>
      <c r="X68" s="98">
        <f t="shared" si="11"/>
      </c>
      <c r="Y68" s="8"/>
      <c r="Z68" s="63"/>
      <c r="AB68" s="60">
        <f t="shared" si="12"/>
      </c>
      <c r="AC68" s="60">
        <f t="shared" si="13"/>
      </c>
    </row>
    <row r="69" spans="1:29" s="60" customFormat="1" ht="22.5" customHeight="1">
      <c r="A69" s="19">
        <v>57</v>
      </c>
      <c r="B69" s="36">
        <f t="shared" si="4"/>
      </c>
      <c r="C69" s="114"/>
      <c r="D69" s="36">
        <f t="shared" si="5"/>
      </c>
      <c r="E69" s="114"/>
      <c r="F69" s="115"/>
      <c r="G69" s="116"/>
      <c r="H69" s="36">
        <f t="shared" si="6"/>
      </c>
      <c r="I69" s="37">
        <f t="shared" si="7"/>
      </c>
      <c r="J69" s="117"/>
      <c r="K69" s="118"/>
      <c r="L69" s="43">
        <f t="shared" si="8"/>
      </c>
      <c r="M69" s="44">
        <f t="shared" si="9"/>
      </c>
      <c r="N69" s="151"/>
      <c r="O69" s="152"/>
      <c r="P69" s="62">
        <f t="shared" si="14"/>
      </c>
      <c r="Q69" s="8"/>
      <c r="R69" s="63"/>
      <c r="S69" s="7"/>
      <c r="T69" s="62">
        <f t="shared" si="10"/>
      </c>
      <c r="U69" s="8"/>
      <c r="V69" s="63"/>
      <c r="W69" s="7"/>
      <c r="X69" s="98">
        <f t="shared" si="11"/>
      </c>
      <c r="Y69" s="8"/>
      <c r="Z69" s="63"/>
      <c r="AB69" s="60">
        <f t="shared" si="12"/>
      </c>
      <c r="AC69" s="60">
        <f t="shared" si="13"/>
      </c>
    </row>
    <row r="70" spans="1:29" s="60" customFormat="1" ht="22.5" customHeight="1">
      <c r="A70" s="19">
        <v>58</v>
      </c>
      <c r="B70" s="36">
        <f t="shared" si="4"/>
      </c>
      <c r="C70" s="114"/>
      <c r="D70" s="36">
        <f t="shared" si="5"/>
      </c>
      <c r="E70" s="114"/>
      <c r="F70" s="115"/>
      <c r="G70" s="116"/>
      <c r="H70" s="36">
        <f t="shared" si="6"/>
      </c>
      <c r="I70" s="37">
        <f t="shared" si="7"/>
      </c>
      <c r="J70" s="117"/>
      <c r="K70" s="118"/>
      <c r="L70" s="43">
        <f t="shared" si="8"/>
      </c>
      <c r="M70" s="44">
        <f t="shared" si="9"/>
      </c>
      <c r="N70" s="151"/>
      <c r="O70" s="152"/>
      <c r="P70" s="62">
        <f t="shared" si="14"/>
      </c>
      <c r="Q70" s="8"/>
      <c r="R70" s="63"/>
      <c r="S70" s="7"/>
      <c r="T70" s="62">
        <f t="shared" si="10"/>
      </c>
      <c r="U70" s="8"/>
      <c r="V70" s="63"/>
      <c r="W70" s="7"/>
      <c r="X70" s="98">
        <f t="shared" si="11"/>
      </c>
      <c r="Y70" s="8"/>
      <c r="Z70" s="63"/>
      <c r="AB70" s="60">
        <f t="shared" si="12"/>
      </c>
      <c r="AC70" s="60">
        <f t="shared" si="13"/>
      </c>
    </row>
    <row r="71" spans="1:29" s="60" customFormat="1" ht="22.5" customHeight="1">
      <c r="A71" s="19">
        <v>59</v>
      </c>
      <c r="B71" s="36">
        <f t="shared" si="4"/>
      </c>
      <c r="C71" s="114"/>
      <c r="D71" s="36">
        <f t="shared" si="5"/>
      </c>
      <c r="E71" s="114"/>
      <c r="F71" s="115"/>
      <c r="G71" s="116"/>
      <c r="H71" s="36">
        <f t="shared" si="6"/>
      </c>
      <c r="I71" s="37">
        <f t="shared" si="7"/>
      </c>
      <c r="J71" s="117"/>
      <c r="K71" s="118"/>
      <c r="L71" s="43">
        <f t="shared" si="8"/>
      </c>
      <c r="M71" s="44">
        <f t="shared" si="9"/>
      </c>
      <c r="N71" s="151"/>
      <c r="O71" s="152"/>
      <c r="P71" s="62">
        <f t="shared" si="14"/>
      </c>
      <c r="Q71" s="8"/>
      <c r="R71" s="63"/>
      <c r="S71" s="7"/>
      <c r="T71" s="62">
        <f t="shared" si="10"/>
      </c>
      <c r="U71" s="8"/>
      <c r="V71" s="63"/>
      <c r="W71" s="7"/>
      <c r="X71" s="98">
        <f t="shared" si="11"/>
      </c>
      <c r="Y71" s="8"/>
      <c r="Z71" s="63"/>
      <c r="AB71" s="60">
        <f t="shared" si="12"/>
      </c>
      <c r="AC71" s="60">
        <f t="shared" si="13"/>
      </c>
    </row>
    <row r="72" spans="1:29" s="60" customFormat="1" ht="22.5" customHeight="1">
      <c r="A72" s="19">
        <v>60</v>
      </c>
      <c r="B72" s="36">
        <f t="shared" si="4"/>
      </c>
      <c r="C72" s="114"/>
      <c r="D72" s="36">
        <f t="shared" si="5"/>
      </c>
      <c r="E72" s="114"/>
      <c r="F72" s="115"/>
      <c r="G72" s="116"/>
      <c r="H72" s="36">
        <f t="shared" si="6"/>
      </c>
      <c r="I72" s="37">
        <f t="shared" si="7"/>
      </c>
      <c r="J72" s="117"/>
      <c r="K72" s="118"/>
      <c r="L72" s="43">
        <f t="shared" si="8"/>
      </c>
      <c r="M72" s="44">
        <f t="shared" si="9"/>
      </c>
      <c r="N72" s="151"/>
      <c r="O72" s="152"/>
      <c r="P72" s="62">
        <f t="shared" si="14"/>
      </c>
      <c r="Q72" s="8"/>
      <c r="R72" s="63"/>
      <c r="S72" s="7"/>
      <c r="T72" s="62">
        <f t="shared" si="10"/>
      </c>
      <c r="U72" s="8"/>
      <c r="V72" s="63"/>
      <c r="W72" s="7"/>
      <c r="X72" s="98">
        <f t="shared" si="11"/>
      </c>
      <c r="Y72" s="8"/>
      <c r="Z72" s="63"/>
      <c r="AB72" s="60">
        <f t="shared" si="12"/>
      </c>
      <c r="AC72" s="60">
        <f t="shared" si="13"/>
      </c>
    </row>
    <row r="73" spans="2:37" ht="13.5">
      <c r="B73" s="56"/>
      <c r="M73" s="38"/>
      <c r="N73" s="38"/>
      <c r="AB73" s="97">
        <f>SUM(AB13:AB72)</f>
        <v>0</v>
      </c>
      <c r="AC73" s="97">
        <f>SUM(AC13:AC72)</f>
        <v>0</v>
      </c>
      <c r="AD73" s="9" t="s">
        <v>112</v>
      </c>
      <c r="AE73" s="14" t="s">
        <v>52</v>
      </c>
      <c r="AF73" s="101" t="s">
        <v>53</v>
      </c>
      <c r="AG73" s="14"/>
      <c r="AH73" s="13" t="s">
        <v>236</v>
      </c>
      <c r="AJ73" s="9" t="s">
        <v>237</v>
      </c>
      <c r="AK73" s="9">
        <f>IF(A1="高知ｶｰﾆﾊﾞﾙ･ﾘﾚｰｶｰﾆﾊﾞﾙ",1,2)</f>
        <v>2</v>
      </c>
    </row>
    <row r="74" spans="31:36" ht="13.5">
      <c r="AE74" s="101" t="s">
        <v>54</v>
      </c>
      <c r="AF74" s="101" t="s">
        <v>55</v>
      </c>
      <c r="AG74" s="101"/>
      <c r="AH74" s="103" t="s">
        <v>103</v>
      </c>
      <c r="AI74" s="103" t="s">
        <v>111</v>
      </c>
      <c r="AJ74" s="103" t="s">
        <v>111</v>
      </c>
    </row>
    <row r="75" spans="31:36" ht="15">
      <c r="AE75" s="101" t="s">
        <v>56</v>
      </c>
      <c r="AF75" s="101" t="s">
        <v>57</v>
      </c>
      <c r="AG75" s="101"/>
      <c r="AH75" s="104" t="s">
        <v>124</v>
      </c>
      <c r="AI75" s="104" t="s">
        <v>123</v>
      </c>
      <c r="AJ75" s="104" t="s">
        <v>123</v>
      </c>
    </row>
    <row r="76" spans="31:36" ht="15">
      <c r="AE76" s="72" t="s">
        <v>58</v>
      </c>
      <c r="AF76" s="72" t="s">
        <v>59</v>
      </c>
      <c r="AG76" s="72"/>
      <c r="AH76" s="104" t="s">
        <v>130</v>
      </c>
      <c r="AI76" s="104" t="s">
        <v>125</v>
      </c>
      <c r="AJ76" s="104" t="s">
        <v>127</v>
      </c>
    </row>
    <row r="77" spans="31:36" ht="15">
      <c r="AE77" s="72" t="s">
        <v>60</v>
      </c>
      <c r="AF77" s="72" t="s">
        <v>61</v>
      </c>
      <c r="AG77" s="72"/>
      <c r="AH77" s="104" t="s">
        <v>132</v>
      </c>
      <c r="AI77" s="104" t="s">
        <v>127</v>
      </c>
      <c r="AJ77" s="104" t="s">
        <v>131</v>
      </c>
    </row>
    <row r="78" spans="31:36" ht="15">
      <c r="AE78" s="72" t="s">
        <v>62</v>
      </c>
      <c r="AF78" s="72" t="s">
        <v>63</v>
      </c>
      <c r="AG78" s="72"/>
      <c r="AH78" s="104" t="s">
        <v>134</v>
      </c>
      <c r="AI78" s="104" t="s">
        <v>131</v>
      </c>
      <c r="AJ78" s="104" t="s">
        <v>133</v>
      </c>
    </row>
    <row r="79" spans="31:36" ht="15">
      <c r="AE79" s="72" t="s">
        <v>64</v>
      </c>
      <c r="AF79" s="72" t="s">
        <v>65</v>
      </c>
      <c r="AG79" s="72"/>
      <c r="AH79" s="104" t="s">
        <v>299</v>
      </c>
      <c r="AI79" s="104" t="s">
        <v>133</v>
      </c>
      <c r="AJ79" s="104" t="s">
        <v>135</v>
      </c>
    </row>
    <row r="80" spans="31:36" ht="15">
      <c r="AE80" s="72" t="s">
        <v>66</v>
      </c>
      <c r="AF80" s="72" t="s">
        <v>67</v>
      </c>
      <c r="AG80" s="72"/>
      <c r="AH80" s="104" t="s">
        <v>302</v>
      </c>
      <c r="AI80" s="104" t="s">
        <v>135</v>
      </c>
      <c r="AJ80" s="104" t="s">
        <v>138</v>
      </c>
    </row>
    <row r="81" spans="31:36" ht="15">
      <c r="AE81" s="72" t="s">
        <v>68</v>
      </c>
      <c r="AF81" s="72" t="s">
        <v>69</v>
      </c>
      <c r="AG81" s="72"/>
      <c r="AH81" s="104" t="s">
        <v>143</v>
      </c>
      <c r="AI81" s="104" t="s">
        <v>299</v>
      </c>
      <c r="AJ81" s="104" t="s">
        <v>139</v>
      </c>
    </row>
    <row r="82" spans="31:36" ht="15">
      <c r="AE82" s="72" t="s">
        <v>70</v>
      </c>
      <c r="AF82" s="72">
        <v>10</v>
      </c>
      <c r="AG82" s="72"/>
      <c r="AH82" s="104" t="s">
        <v>146</v>
      </c>
      <c r="AI82" s="104" t="s">
        <v>138</v>
      </c>
      <c r="AJ82" s="104" t="s">
        <v>141</v>
      </c>
    </row>
    <row r="83" spans="31:36" ht="15">
      <c r="AE83" s="72" t="s">
        <v>71</v>
      </c>
      <c r="AF83" s="72">
        <v>11</v>
      </c>
      <c r="AG83" s="72"/>
      <c r="AH83" s="104" t="s">
        <v>150</v>
      </c>
      <c r="AI83" s="104" t="s">
        <v>139</v>
      </c>
      <c r="AJ83" s="104" t="s">
        <v>238</v>
      </c>
    </row>
    <row r="84" spans="31:36" ht="15">
      <c r="AE84" s="72" t="s">
        <v>72</v>
      </c>
      <c r="AF84" s="72">
        <v>12</v>
      </c>
      <c r="AG84" s="72"/>
      <c r="AH84" s="104" t="s">
        <v>152</v>
      </c>
      <c r="AI84" s="104" t="s">
        <v>302</v>
      </c>
      <c r="AJ84" s="104" t="s">
        <v>142</v>
      </c>
    </row>
    <row r="85" spans="31:36" ht="15">
      <c r="AE85" s="72" t="s">
        <v>73</v>
      </c>
      <c r="AF85" s="72">
        <v>13</v>
      </c>
      <c r="AG85" s="72"/>
      <c r="AI85" s="104" t="s">
        <v>141</v>
      </c>
      <c r="AJ85" s="104" t="s">
        <v>144</v>
      </c>
    </row>
    <row r="86" spans="31:36" ht="15">
      <c r="AE86" s="72" t="s">
        <v>74</v>
      </c>
      <c r="AF86" s="72">
        <v>14</v>
      </c>
      <c r="AG86" s="72"/>
      <c r="AI86" s="104" t="s">
        <v>238</v>
      </c>
      <c r="AJ86" s="104" t="s">
        <v>145</v>
      </c>
    </row>
    <row r="87" spans="31:36" ht="15">
      <c r="AE87" s="72" t="s">
        <v>75</v>
      </c>
      <c r="AF87" s="72">
        <v>15</v>
      </c>
      <c r="AI87" s="104" t="s">
        <v>142</v>
      </c>
      <c r="AJ87" s="104" t="s">
        <v>147</v>
      </c>
    </row>
    <row r="88" spans="31:36" ht="15">
      <c r="AE88" s="72" t="s">
        <v>76</v>
      </c>
      <c r="AF88" s="72">
        <v>16</v>
      </c>
      <c r="AG88" s="72"/>
      <c r="AI88" s="105" t="s">
        <v>145</v>
      </c>
      <c r="AJ88" s="104" t="s">
        <v>149</v>
      </c>
    </row>
    <row r="89" spans="31:36" ht="15">
      <c r="AE89" s="72" t="s">
        <v>77</v>
      </c>
      <c r="AF89" s="72">
        <v>17</v>
      </c>
      <c r="AG89" s="72"/>
      <c r="AI89" s="105" t="s">
        <v>147</v>
      </c>
      <c r="AJ89" s="104" t="s">
        <v>191</v>
      </c>
    </row>
    <row r="90" spans="31:36" ht="15">
      <c r="AE90" s="72" t="s">
        <v>228</v>
      </c>
      <c r="AF90" s="72">
        <v>18</v>
      </c>
      <c r="AG90" s="72"/>
      <c r="AI90" s="105" t="s">
        <v>149</v>
      </c>
      <c r="AJ90" s="104" t="s">
        <v>151</v>
      </c>
    </row>
    <row r="91" spans="31:36" ht="15">
      <c r="AE91" s="72" t="s">
        <v>229</v>
      </c>
      <c r="AF91" s="72">
        <v>19</v>
      </c>
      <c r="AG91" s="72"/>
      <c r="AI91" s="105" t="s">
        <v>191</v>
      </c>
      <c r="AJ91" s="104" t="s">
        <v>153</v>
      </c>
    </row>
    <row r="92" spans="31:36" ht="15">
      <c r="AE92" s="72" t="s">
        <v>78</v>
      </c>
      <c r="AF92" s="72">
        <v>20</v>
      </c>
      <c r="AG92" s="72"/>
      <c r="AI92" s="105" t="s">
        <v>151</v>
      </c>
      <c r="AJ92" s="104" t="s">
        <v>192</v>
      </c>
    </row>
    <row r="93" spans="31:36" ht="15">
      <c r="AE93" s="72" t="s">
        <v>79</v>
      </c>
      <c r="AF93" s="72">
        <v>21</v>
      </c>
      <c r="AG93" s="72"/>
      <c r="AI93" s="105" t="s">
        <v>153</v>
      </c>
      <c r="AJ93" s="104" t="s">
        <v>154</v>
      </c>
    </row>
    <row r="94" spans="31:36" ht="15">
      <c r="AE94" s="72" t="s">
        <v>80</v>
      </c>
      <c r="AF94" s="72">
        <v>22</v>
      </c>
      <c r="AG94" s="72"/>
      <c r="AI94" s="105" t="s">
        <v>192</v>
      </c>
      <c r="AJ94" s="104" t="s">
        <v>155</v>
      </c>
    </row>
    <row r="95" spans="31:36" ht="15">
      <c r="AE95" s="72" t="s">
        <v>81</v>
      </c>
      <c r="AF95" s="72">
        <v>23</v>
      </c>
      <c r="AG95" s="72"/>
      <c r="AI95" s="105" t="s">
        <v>154</v>
      </c>
      <c r="AJ95" s="104" t="s">
        <v>156</v>
      </c>
    </row>
    <row r="96" spans="31:36" ht="15">
      <c r="AE96" s="72" t="s">
        <v>82</v>
      </c>
      <c r="AF96" s="72">
        <v>24</v>
      </c>
      <c r="AG96" s="72"/>
      <c r="AI96" s="105" t="s">
        <v>239</v>
      </c>
      <c r="AJ96" s="104"/>
    </row>
    <row r="97" spans="31:35" ht="15">
      <c r="AE97" s="72" t="s">
        <v>83</v>
      </c>
      <c r="AF97" s="72">
        <v>25</v>
      </c>
      <c r="AG97" s="72"/>
      <c r="AI97" s="105" t="s">
        <v>240</v>
      </c>
    </row>
    <row r="98" spans="31:35" ht="15">
      <c r="AE98" s="72" t="s">
        <v>84</v>
      </c>
      <c r="AF98" s="72">
        <v>26</v>
      </c>
      <c r="AG98" s="72"/>
      <c r="AI98" s="105" t="s">
        <v>241</v>
      </c>
    </row>
    <row r="99" spans="31:35" ht="15">
      <c r="AE99" s="72" t="s">
        <v>85</v>
      </c>
      <c r="AF99" s="72">
        <v>27</v>
      </c>
      <c r="AG99" s="72"/>
      <c r="AI99" s="105" t="s">
        <v>155</v>
      </c>
    </row>
    <row r="100" spans="31:35" ht="15">
      <c r="AE100" s="72" t="s">
        <v>86</v>
      </c>
      <c r="AF100" s="72">
        <v>28</v>
      </c>
      <c r="AG100" s="72"/>
      <c r="AI100" s="105" t="s">
        <v>156</v>
      </c>
    </row>
    <row r="101" spans="31:33" ht="13.5">
      <c r="AE101" s="72" t="s">
        <v>87</v>
      </c>
      <c r="AF101" s="72">
        <v>29</v>
      </c>
      <c r="AG101" s="72"/>
    </row>
    <row r="102" spans="31:33" ht="13.5">
      <c r="AE102" s="72" t="s">
        <v>88</v>
      </c>
      <c r="AF102" s="72">
        <v>30</v>
      </c>
      <c r="AG102" s="72"/>
    </row>
    <row r="103" spans="31:33" ht="13.5">
      <c r="AE103" s="72" t="s">
        <v>89</v>
      </c>
      <c r="AF103" s="72">
        <v>31</v>
      </c>
      <c r="AG103" s="72"/>
    </row>
    <row r="104" spans="31:33" ht="13.5">
      <c r="AE104" s="72" t="s">
        <v>90</v>
      </c>
      <c r="AF104" s="72">
        <v>32</v>
      </c>
      <c r="AG104" s="72"/>
    </row>
    <row r="105" spans="31:33" ht="13.5">
      <c r="AE105" s="72" t="s">
        <v>91</v>
      </c>
      <c r="AF105" s="72">
        <v>33</v>
      </c>
      <c r="AG105" s="72"/>
    </row>
    <row r="106" spans="31:33" ht="13.5">
      <c r="AE106" s="72" t="s">
        <v>92</v>
      </c>
      <c r="AF106" s="72">
        <v>34</v>
      </c>
      <c r="AG106" s="72"/>
    </row>
    <row r="107" spans="31:33" ht="13.5">
      <c r="AE107" s="72" t="s">
        <v>93</v>
      </c>
      <c r="AF107" s="72">
        <v>35</v>
      </c>
      <c r="AG107" s="72"/>
    </row>
    <row r="108" spans="31:33" ht="13.5">
      <c r="AE108" s="72" t="s">
        <v>94</v>
      </c>
      <c r="AF108" s="72">
        <v>36</v>
      </c>
      <c r="AG108" s="72"/>
    </row>
    <row r="109" spans="31:33" ht="13.5">
      <c r="AE109" s="72" t="s">
        <v>95</v>
      </c>
      <c r="AF109" s="72">
        <v>37</v>
      </c>
      <c r="AG109" s="72"/>
    </row>
    <row r="110" spans="31:33" ht="13.5">
      <c r="AE110" s="72" t="s">
        <v>96</v>
      </c>
      <c r="AF110" s="72">
        <v>38</v>
      </c>
      <c r="AG110" s="72"/>
    </row>
    <row r="111" spans="31:33" ht="13.5">
      <c r="AE111" s="72" t="s">
        <v>120</v>
      </c>
      <c r="AF111" s="72">
        <v>39</v>
      </c>
      <c r="AG111" s="72"/>
    </row>
    <row r="112" spans="31:33" ht="13.5">
      <c r="AE112" s="72" t="s">
        <v>97</v>
      </c>
      <c r="AF112" s="72">
        <v>40</v>
      </c>
      <c r="AG112" s="72"/>
    </row>
    <row r="113" spans="31:33" ht="13.5">
      <c r="AE113" s="72" t="s">
        <v>230</v>
      </c>
      <c r="AF113" s="72">
        <v>41</v>
      </c>
      <c r="AG113" s="72"/>
    </row>
    <row r="114" spans="31:33" ht="13.5">
      <c r="AE114" s="72" t="s">
        <v>231</v>
      </c>
      <c r="AF114" s="72">
        <v>42</v>
      </c>
      <c r="AG114" s="72"/>
    </row>
    <row r="115" spans="31:33" ht="13.5">
      <c r="AE115" s="72" t="s">
        <v>232</v>
      </c>
      <c r="AF115" s="72">
        <v>43</v>
      </c>
      <c r="AG115" s="72"/>
    </row>
    <row r="116" spans="31:33" ht="13.5">
      <c r="AE116" s="72" t="s">
        <v>233</v>
      </c>
      <c r="AF116" s="72">
        <v>44</v>
      </c>
      <c r="AG116" s="72"/>
    </row>
    <row r="117" spans="31:33" ht="13.5">
      <c r="AE117" s="72" t="s">
        <v>234</v>
      </c>
      <c r="AF117" s="72">
        <v>45</v>
      </c>
      <c r="AG117" s="72"/>
    </row>
    <row r="118" spans="31:33" ht="13.5">
      <c r="AE118" s="72" t="s">
        <v>98</v>
      </c>
      <c r="AF118" s="72">
        <v>46</v>
      </c>
      <c r="AG118" s="72"/>
    </row>
    <row r="119" spans="31:33" ht="13.5">
      <c r="AE119" s="14" t="s">
        <v>99</v>
      </c>
      <c r="AF119" s="72">
        <v>47</v>
      </c>
      <c r="AG119" s="14"/>
    </row>
  </sheetData>
  <sheetProtection password="CA75" sheet="1" objects="1" scenarios="1"/>
  <mergeCells count="115">
    <mergeCell ref="L11:L12"/>
    <mergeCell ref="I4:K4"/>
    <mergeCell ref="I5:J5"/>
    <mergeCell ref="J11:J12"/>
    <mergeCell ref="K1:L1"/>
    <mergeCell ref="I6:J6"/>
    <mergeCell ref="I7:J7"/>
    <mergeCell ref="I8:J8"/>
    <mergeCell ref="A11:A12"/>
    <mergeCell ref="V7:W7"/>
    <mergeCell ref="K11:K12"/>
    <mergeCell ref="C11:C12"/>
    <mergeCell ref="E11:E12"/>
    <mergeCell ref="F11:F12"/>
    <mergeCell ref="G11:G12"/>
    <mergeCell ref="I11:I12"/>
    <mergeCell ref="B11:B12"/>
    <mergeCell ref="H11:H12"/>
    <mergeCell ref="R1:S1"/>
    <mergeCell ref="V1:W1"/>
    <mergeCell ref="R2:S2"/>
    <mergeCell ref="M11:M12"/>
    <mergeCell ref="V6:W6"/>
    <mergeCell ref="V9:W9"/>
    <mergeCell ref="R6:S6"/>
    <mergeCell ref="R7:S7"/>
    <mergeCell ref="R8:S8"/>
    <mergeCell ref="V8:W8"/>
    <mergeCell ref="R4:S4"/>
    <mergeCell ref="R9:S9"/>
    <mergeCell ref="R3:S3"/>
    <mergeCell ref="V3:W3"/>
    <mergeCell ref="V2:W2"/>
    <mergeCell ref="V4:W4"/>
    <mergeCell ref="N15:O15"/>
    <mergeCell ref="N16:O16"/>
    <mergeCell ref="N17:O17"/>
    <mergeCell ref="M6:N6"/>
    <mergeCell ref="R5:S5"/>
    <mergeCell ref="V5:W5"/>
    <mergeCell ref="N20:O20"/>
    <mergeCell ref="N21:O21"/>
    <mergeCell ref="N22:O22"/>
    <mergeCell ref="N23:O23"/>
    <mergeCell ref="M1:N1"/>
    <mergeCell ref="N12:O12"/>
    <mergeCell ref="N13:O13"/>
    <mergeCell ref="N19:O19"/>
    <mergeCell ref="N18:O18"/>
    <mergeCell ref="N14:O14"/>
    <mergeCell ref="N28:O28"/>
    <mergeCell ref="N29:O29"/>
    <mergeCell ref="N30:O30"/>
    <mergeCell ref="N31:O31"/>
    <mergeCell ref="N24:O24"/>
    <mergeCell ref="N25:O25"/>
    <mergeCell ref="N26:O26"/>
    <mergeCell ref="N27:O27"/>
    <mergeCell ref="N36:O36"/>
    <mergeCell ref="N37:O37"/>
    <mergeCell ref="N38:O38"/>
    <mergeCell ref="N39:O39"/>
    <mergeCell ref="N32:O32"/>
    <mergeCell ref="N33:O33"/>
    <mergeCell ref="N34:O34"/>
    <mergeCell ref="N35:O35"/>
    <mergeCell ref="N44:O44"/>
    <mergeCell ref="N45:O45"/>
    <mergeCell ref="N46:O46"/>
    <mergeCell ref="N47:O47"/>
    <mergeCell ref="N40:O40"/>
    <mergeCell ref="N41:O41"/>
    <mergeCell ref="N42:O42"/>
    <mergeCell ref="N43:O43"/>
    <mergeCell ref="N52:O52"/>
    <mergeCell ref="N53:O53"/>
    <mergeCell ref="N54:O54"/>
    <mergeCell ref="N55:O55"/>
    <mergeCell ref="N48:O48"/>
    <mergeCell ref="N49:O49"/>
    <mergeCell ref="N50:O50"/>
    <mergeCell ref="N51:O51"/>
    <mergeCell ref="N60:O60"/>
    <mergeCell ref="N61:O61"/>
    <mergeCell ref="N62:O62"/>
    <mergeCell ref="N63:O63"/>
    <mergeCell ref="N56:O56"/>
    <mergeCell ref="N57:O57"/>
    <mergeCell ref="N58:O58"/>
    <mergeCell ref="N59:O59"/>
    <mergeCell ref="N72:O72"/>
    <mergeCell ref="N68:O68"/>
    <mergeCell ref="N69:O69"/>
    <mergeCell ref="N70:O70"/>
    <mergeCell ref="N71:O71"/>
    <mergeCell ref="N64:O64"/>
    <mergeCell ref="N65:O65"/>
    <mergeCell ref="N66:O66"/>
    <mergeCell ref="N67:O67"/>
    <mergeCell ref="M7:N7"/>
    <mergeCell ref="M8:N8"/>
    <mergeCell ref="M9:N9"/>
    <mergeCell ref="M2:N2"/>
    <mergeCell ref="M3:N3"/>
    <mergeCell ref="M4:N4"/>
    <mergeCell ref="M5:N5"/>
    <mergeCell ref="B5:E5"/>
    <mergeCell ref="B7:F7"/>
    <mergeCell ref="B9:E9"/>
    <mergeCell ref="J3:K3"/>
    <mergeCell ref="I9:J9"/>
    <mergeCell ref="A1:F1"/>
    <mergeCell ref="E2:F2"/>
    <mergeCell ref="B3:C3"/>
    <mergeCell ref="E3:F3"/>
  </mergeCells>
  <conditionalFormatting sqref="B13:M72">
    <cfRule type="expression" priority="1" dxfId="7" stopIfTrue="1">
      <formula>$E13="女"</formula>
    </cfRule>
  </conditionalFormatting>
  <conditionalFormatting sqref="M2:M9 O2:Q9">
    <cfRule type="expression" priority="2" dxfId="5" stopIfTrue="1">
      <formula>$O2="女"</formula>
    </cfRule>
  </conditionalFormatting>
  <conditionalFormatting sqref="R2:Y9">
    <cfRule type="expression" priority="3" dxfId="5" stopIfTrue="1">
      <formula>$O2="女"</formula>
    </cfRule>
    <cfRule type="expression" priority="4" dxfId="4" stopIfTrue="1">
      <formula>$Z2&gt;0</formula>
    </cfRule>
  </conditionalFormatting>
  <conditionalFormatting sqref="B9:E9 B5:E5 E3:G3 I3">
    <cfRule type="cellIs" priority="5" dxfId="1" operator="equal" stopIfTrue="1">
      <formula>"ここに入力"</formula>
    </cfRule>
  </conditionalFormatting>
  <conditionalFormatting sqref="B7:F7">
    <cfRule type="cellIs" priority="6" dxfId="1" operator="equal" stopIfTrue="1">
      <formula>"ここに入力(携帯電話の番号を入力)"</formula>
    </cfRule>
  </conditionalFormatting>
  <conditionalFormatting sqref="J3:K3">
    <cfRule type="cellIs" priority="7" dxfId="1" operator="equal" stopIfTrue="1">
      <formula>"ﾘｽﾄから選択"</formula>
    </cfRule>
  </conditionalFormatting>
  <conditionalFormatting sqref="B3:C3 A1:F1">
    <cfRule type="cellIs" priority="8" dxfId="0" operator="equal" stopIfTrue="1">
      <formula>"ﾘｽﾄから選択"</formula>
    </cfRule>
  </conditionalFormatting>
  <dataValidations count="18">
    <dataValidation allowBlank="1" showInputMessage="1" showErrorMessage="1" imeMode="off" sqref="AJ75:AJ76 AJ78:AJ96 AI75:AI87 AH75 J13:K72 C13:C72 B7:F7 AH77:AH84"/>
    <dataValidation allowBlank="1" imeMode="off" sqref="I6:K8"/>
    <dataValidation type="list" allowBlank="1" showInputMessage="1" showErrorMessage="1" error="リストから選択してください" sqref="R2:X9">
      <formula1>オーダー</formula1>
    </dataValidation>
    <dataValidation type="textLength" operator="equal" allowBlank="1" showErrorMessage="1" errorTitle="入力形式のエラー" error="半角5桁で入力してください" imeMode="off" sqref="Q2:Q9">
      <formula1>5</formula1>
    </dataValidation>
    <dataValidation type="list" allowBlank="1" showInputMessage="1" showErrorMessage="1" error="リストから選択してください" sqref="O2:O9">
      <formula1>"男,女"</formula1>
    </dataValidation>
    <dataValidation type="textLength" allowBlank="1" showErrorMessage="1" errorTitle="入力形式エラー" error="トラックは半角7桁，フィールドは半角5桁で入力して下さい" imeMode="off" sqref="Q13:Q72 U13:U72 Y13:Y72">
      <formula1>5</formula1>
      <formula2>7</formula2>
    </dataValidation>
    <dataValidation type="whole" operator="equal" allowBlank="1" showInputMessage="1" showErrorMessage="1" error="400m以下の種目で公認記録が手動計時の場合は，「1」を入力" sqref="R14:R72 V14:V72 Z14:Z72">
      <formula1>1</formula1>
    </dataValidation>
    <dataValidation type="whole" operator="equal" allowBlank="1" showInputMessage="1" showErrorMessage="1" error="400m以下の種目で公認記録が手動計時の場合は，「1」を入力して下さい" imeMode="off" sqref="R13 V13 Z13">
      <formula1>1</formula1>
    </dataValidation>
    <dataValidation type="list" allowBlank="1" showInputMessage="1" showErrorMessage="1" sqref="P3:P9">
      <formula1>IF($J$3="中学",$AD$1,$AD$3:$AD$4)</formula1>
    </dataValidation>
    <dataValidation allowBlank="1" showInputMessage="1" showErrorMessage="1" imeMode="hiragana" sqref="B9:E9 B5:E5 E3:F3 F13:F72"/>
    <dataValidation type="list" allowBlank="1" showInputMessage="1" showErrorMessage="1" sqref="Y2:Y9">
      <formula1>オーダー</formula1>
    </dataValidation>
    <dataValidation type="list" allowBlank="1" showInputMessage="1" showErrorMessage="1" sqref="A1:F1">
      <formula1>"高知ｶｰﾆﾊﾞﾙ･ﾘﾚｰｶｰﾆﾊﾞﾙ,春野オープン"</formula1>
    </dataValidation>
    <dataValidation allowBlank="1" showInputMessage="1" showErrorMessage="1" imeMode="halfKatakana" sqref="G3 G13:G72 AE73:AE81 AE83:AE118 AG73:AG81 I3 AG83:AG86 AG88:AG118"/>
    <dataValidation type="list" allowBlank="1" showInputMessage="1" showErrorMessage="1" sqref="B3:C3 M13:M72">
      <formula1>$AE$73:$AE$119</formula1>
    </dataValidation>
    <dataValidation type="list" allowBlank="1" showInputMessage="1" showErrorMessage="1" sqref="E13:E72">
      <formula1>"男,女"</formula1>
    </dataValidation>
    <dataValidation type="list" allowBlank="1" showInputMessage="1" showErrorMessage="1" sqref="J3:K3">
      <formula1>"中学,高校,大学･一般"</formula1>
    </dataValidation>
    <dataValidation type="list" allowBlank="1" showInputMessage="1" showErrorMessage="1" sqref="P2">
      <formula1>IF($J$3="中学",$AD$1:$AD$2,$AD$3:$AD$6)</formula1>
    </dataValidation>
    <dataValidation type="list" allowBlank="1" showInputMessage="1" showErrorMessage="1" sqref="N13:O72 S13:S72 W13:W72">
      <formula1>IF($J$3="中学",IF($AK$73=1,$AH$75:$AH$84,IF($AK$73=2,$AJ$75:$AJ$95)),IF($AK$73=1,$AI$75:$AI$100,$AJ$75:$AJ$95))</formula1>
    </dataValidation>
  </dataValidations>
  <printOptions horizontalCentered="1" verticalCentered="1"/>
  <pageMargins left="0.3937007874015748" right="0.3937007874015748" top="1.2598425196850394" bottom="0.4724409448818898" header="0.31496062992125984" footer="0.31496062992125984"/>
  <pageSetup horizontalDpi="600" verticalDpi="600" orientation="landscape" paperSize="9" scale="77" r:id="rId3"/>
  <headerFooter alignWithMargins="0">
    <oddHeader>&amp;L&amp;"ＭＳ Ｐ明朝,標準"
&amp;14NPO法人高知市陸上競技協会　殿&amp;C&amp;"ＭＳ Ｐ明朝,標準"
&amp;U 　　　　　　　　　　　　&amp;16　　　　　　　　&amp;U大会出場認知書&amp;11
下記の者が本協会登録選手であることを証明します。&amp;R&amp;"ＭＳ 明朝,標準"&amp;U　&amp;"Arial,標準"    &amp;"ＭＳ 明朝,標準"　　&amp;U年&amp;U　　　&amp;U月&amp;U　　　&amp;U日
&amp;U　　　　　&amp;U陸上競技協会&amp;4
&amp;11
会長&amp;U　　　　　　　　印
&amp;8
&amp;"Arial,標準"&amp;11&amp;U&amp;D</oddHeader>
    <oddFooter>&amp;L&amp;10上記の者は健康であり、本大会に出場することを認めます。</oddFooter>
  </headerFooter>
  <rowBreaks count="2" manualBreakCount="2">
    <brk id="32" max="255" man="1"/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showGridLines="0" zoomScalePageLayoutView="0" workbookViewId="0" topLeftCell="A1">
      <selection activeCell="A4" sqref="A4:IV11"/>
    </sheetView>
  </sheetViews>
  <sheetFormatPr defaultColWidth="8.796875" defaultRowHeight="14.25"/>
  <cols>
    <col min="1" max="1" width="4.8984375" style="4" customWidth="1"/>
    <col min="2" max="2" width="10.09765625" style="4" customWidth="1"/>
    <col min="3" max="3" width="7.19921875" style="4" customWidth="1"/>
    <col min="4" max="4" width="5.5" style="4" customWidth="1"/>
    <col min="5" max="5" width="6.59765625" style="3" customWidth="1"/>
    <col min="6" max="6" width="7" style="4" customWidth="1"/>
    <col min="7" max="12" width="5.8984375" style="5" customWidth="1"/>
    <col min="13" max="18" width="5.3984375" style="5" bestFit="1" customWidth="1"/>
    <col min="19" max="19" width="2.5" style="5" bestFit="1" customWidth="1"/>
    <col min="20" max="20" width="9" style="5" hidden="1" customWidth="1"/>
    <col min="21" max="16384" width="9" style="5" customWidth="1"/>
  </cols>
  <sheetData>
    <row r="1" ht="29.25" thickBot="1">
      <c r="A1" s="58" t="s">
        <v>34</v>
      </c>
    </row>
    <row r="2" spans="1:20" ht="15.75">
      <c r="A2" s="57" t="s">
        <v>100</v>
      </c>
      <c r="B2" s="42"/>
      <c r="C2" s="42"/>
      <c r="D2" s="3"/>
      <c r="T2" s="45">
        <v>1</v>
      </c>
    </row>
    <row r="3" spans="1:20" ht="15" customHeight="1" thickBot="1">
      <c r="A3" s="5"/>
      <c r="B3" s="50" t="s">
        <v>2</v>
      </c>
      <c r="C3" s="50" t="s">
        <v>168</v>
      </c>
      <c r="D3" s="51" t="s">
        <v>186</v>
      </c>
      <c r="E3" s="52" t="s">
        <v>184</v>
      </c>
      <c r="F3" s="52" t="s">
        <v>9</v>
      </c>
      <c r="G3" s="53" t="s">
        <v>12</v>
      </c>
      <c r="H3" s="53" t="s">
        <v>13</v>
      </c>
      <c r="I3" s="53" t="s">
        <v>14</v>
      </c>
      <c r="J3" s="53" t="s">
        <v>15</v>
      </c>
      <c r="K3" s="53" t="s">
        <v>16</v>
      </c>
      <c r="L3" s="53" t="s">
        <v>17</v>
      </c>
      <c r="T3" s="46">
        <v>2</v>
      </c>
    </row>
    <row r="4" spans="1:12" ht="13.5">
      <c r="A4" s="4" t="s">
        <v>187</v>
      </c>
      <c r="B4" s="54">
        <f>+'申し込み表'!M2</f>
      </c>
      <c r="C4" s="54" t="str">
        <f>+'申し込み表'!$I$3</f>
        <v>ここに入力</v>
      </c>
      <c r="D4" s="54">
        <f>IF('申し込み表'!O2="男",1,IF('申し込み表'!O2="女",2,""))</f>
      </c>
      <c r="E4" s="70" t="e">
        <f>VLOOKUP('申し込み表'!P2,$E$15:$F$23,2,FALSE)</f>
        <v>#N/A</v>
      </c>
      <c r="F4" s="61">
        <f>IF('申し込み表'!Q2="","",'申し込み表'!Q2)</f>
      </c>
      <c r="G4" s="54">
        <f>IF('申し込み表'!R2=" ","",VLOOKUP('申し込み表'!R2,$H$15:$I$114,2,FALSE))</f>
      </c>
      <c r="H4" s="54">
        <f>IF('申し込み表'!T2=" ","",VLOOKUP('申し込み表'!T2,$H$15:$I$114,2,FALSE))</f>
      </c>
      <c r="I4" s="54">
        <f>IF('申し込み表'!U2=" ","",VLOOKUP('申し込み表'!U2,$H$15:$I$114,2,FALSE))</f>
      </c>
      <c r="J4" s="54">
        <f>IF('申し込み表'!V2=" ","",VLOOKUP('申し込み表'!V2,$H$15:$I$114,2,FALSE))</f>
      </c>
      <c r="K4" s="54">
        <f>IF('申し込み表'!X2=" ","",VLOOKUP('申し込み表'!X2,$H$15:$I$114,2,FALSE))</f>
      </c>
      <c r="L4" s="54">
        <f>IF('申し込み表'!Y2=" ","",VLOOKUP('申し込み表'!Y2,$H$15:$I$114,2,FALSE))</f>
      </c>
    </row>
    <row r="5" spans="1:12" ht="13.5">
      <c r="A5" s="4" t="s">
        <v>27</v>
      </c>
      <c r="B5" s="54">
        <f>+'申し込み表'!M3</f>
      </c>
      <c r="C5" s="54" t="str">
        <f>+'申し込み表'!$I$3</f>
        <v>ここに入力</v>
      </c>
      <c r="D5" s="54">
        <f>IF('申し込み表'!O3="男",1,IF('申し込み表'!O3="女",2,""))</f>
      </c>
      <c r="E5" s="70" t="e">
        <f>VLOOKUP('申し込み表'!P3,$E$15:$F$23,2,FALSE)</f>
        <v>#N/A</v>
      </c>
      <c r="F5" s="61">
        <f>IF('申し込み表'!Q3="","",'申し込み表'!Q3)</f>
      </c>
      <c r="G5" s="54">
        <f>IF('申し込み表'!R3=" ","",VLOOKUP('申し込み表'!R3,$H$15:$I$114,2,FALSE))</f>
      </c>
      <c r="H5" s="54">
        <f>IF('申し込み表'!T3=" ","",VLOOKUP('申し込み表'!T3,$H$15:$I$114,2,FALSE))</f>
      </c>
      <c r="I5" s="54">
        <f>IF('申し込み表'!U3=" ","",VLOOKUP('申し込み表'!U3,$H$15:$I$114,2,FALSE))</f>
      </c>
      <c r="J5" s="54">
        <f>IF('申し込み表'!V3=" ","",VLOOKUP('申し込み表'!V3,$H$15:$I$114,2,FALSE))</f>
      </c>
      <c r="K5" s="54">
        <f>IF('申し込み表'!X3=" ","",VLOOKUP('申し込み表'!X3,$H$15:$I$114,2,FALSE))</f>
      </c>
      <c r="L5" s="54">
        <f>IF('申し込み表'!Y3=" ","",VLOOKUP('申し込み表'!Y3,$H$15:$I$114,2,FALSE))</f>
      </c>
    </row>
    <row r="6" spans="1:12" ht="13.5">
      <c r="A6" s="4" t="s">
        <v>28</v>
      </c>
      <c r="B6" s="54">
        <f>+'申し込み表'!M4</f>
      </c>
      <c r="C6" s="54" t="str">
        <f>+'申し込み表'!$I$3</f>
        <v>ここに入力</v>
      </c>
      <c r="D6" s="54">
        <f>IF('申し込み表'!O4="男",1,IF('申し込み表'!O4="女",2,""))</f>
      </c>
      <c r="E6" s="70" t="e">
        <f>VLOOKUP('申し込み表'!P4,$E$15:$F$23,2,FALSE)</f>
        <v>#N/A</v>
      </c>
      <c r="F6" s="61">
        <f>IF('申し込み表'!Q4="","",'申し込み表'!Q4)</f>
      </c>
      <c r="G6" s="54">
        <f>IF('申し込み表'!R4=" ","",VLOOKUP('申し込み表'!R4,$H$15:$I$114,2,FALSE))</f>
      </c>
      <c r="H6" s="54">
        <f>IF('申し込み表'!T4=" ","",VLOOKUP('申し込み表'!T4,$H$15:$I$114,2,FALSE))</f>
      </c>
      <c r="I6" s="54">
        <f>IF('申し込み表'!U4=" ","",VLOOKUP('申し込み表'!U4,$H$15:$I$114,2,FALSE))</f>
      </c>
      <c r="J6" s="54">
        <f>IF('申し込み表'!V4=" ","",VLOOKUP('申し込み表'!V4,$H$15:$I$114,2,FALSE))</f>
      </c>
      <c r="K6" s="54">
        <f>IF('申し込み表'!X4=" ","",VLOOKUP('申し込み表'!X4,$H$15:$I$114,2,FALSE))</f>
      </c>
      <c r="L6" s="54">
        <f>IF('申し込み表'!Y4=" ","",VLOOKUP('申し込み表'!Y4,$H$15:$I$114,2,FALSE))</f>
      </c>
    </row>
    <row r="7" spans="1:12" ht="13.5">
      <c r="A7" s="4" t="s">
        <v>29</v>
      </c>
      <c r="B7" s="54">
        <f>+'申し込み表'!M5</f>
      </c>
      <c r="C7" s="54" t="str">
        <f>+'申し込み表'!$I$3</f>
        <v>ここに入力</v>
      </c>
      <c r="D7" s="54">
        <f>IF('申し込み表'!O5="男",1,IF('申し込み表'!O5="女",2,""))</f>
      </c>
      <c r="E7" s="70" t="e">
        <f>VLOOKUP('申し込み表'!P5,$E$15:$F$23,2,FALSE)</f>
        <v>#N/A</v>
      </c>
      <c r="F7" s="61">
        <f>IF('申し込み表'!Q5="","",'申し込み表'!Q5)</f>
      </c>
      <c r="G7" s="54">
        <f>IF('申し込み表'!R5=" ","",VLOOKUP('申し込み表'!R5,$H$15:$I$114,2,FALSE))</f>
      </c>
      <c r="H7" s="54">
        <f>IF('申し込み表'!T5=" ","",VLOOKUP('申し込み表'!T5,$H$15:$I$114,2,FALSE))</f>
      </c>
      <c r="I7" s="54">
        <f>IF('申し込み表'!U5=" ","",VLOOKUP('申し込み表'!U5,$H$15:$I$114,2,FALSE))</f>
      </c>
      <c r="J7" s="54">
        <f>IF('申し込み表'!V5=" ","",VLOOKUP('申し込み表'!V5,$H$15:$I$114,2,FALSE))</f>
      </c>
      <c r="K7" s="54">
        <f>IF('申し込み表'!X5=" ","",VLOOKUP('申し込み表'!X5,$H$15:$I$114,2,FALSE))</f>
      </c>
      <c r="L7" s="54">
        <f>IF('申し込み表'!Y5=" ","",VLOOKUP('申し込み表'!Y5,$H$15:$I$114,2,FALSE))</f>
      </c>
    </row>
    <row r="8" spans="1:12" ht="13.5">
      <c r="A8" s="4" t="s">
        <v>30</v>
      </c>
      <c r="B8" s="54">
        <f>+'申し込み表'!M6</f>
      </c>
      <c r="C8" s="54" t="str">
        <f>+'申し込み表'!$I$3</f>
        <v>ここに入力</v>
      </c>
      <c r="D8" s="54">
        <f>IF('申し込み表'!O6="男",1,IF('申し込み表'!O6="女",2,""))</f>
      </c>
      <c r="E8" s="70" t="e">
        <f>VLOOKUP('申し込み表'!P6,$E$15:$F$23,2,FALSE)</f>
        <v>#N/A</v>
      </c>
      <c r="F8" s="61">
        <f>IF('申し込み表'!Q6="","",'申し込み表'!Q6)</f>
      </c>
      <c r="G8" s="54">
        <f>IF('申し込み表'!R6=" ","",VLOOKUP('申し込み表'!R6,$H$15:$I$114,2,FALSE))</f>
      </c>
      <c r="H8" s="54">
        <f>IF('申し込み表'!T6=" ","",VLOOKUP('申し込み表'!T6,$H$15:$I$114,2,FALSE))</f>
      </c>
      <c r="I8" s="54">
        <f>IF('申し込み表'!U6=" ","",VLOOKUP('申し込み表'!U6,$H$15:$I$114,2,FALSE))</f>
      </c>
      <c r="J8" s="54">
        <f>IF('申し込み表'!V6=" ","",VLOOKUP('申し込み表'!V6,$H$15:$I$114,2,FALSE))</f>
      </c>
      <c r="K8" s="54">
        <f>IF('申し込み表'!X6=" ","",VLOOKUP('申し込み表'!X6,$H$15:$I$114,2,FALSE))</f>
      </c>
      <c r="L8" s="54">
        <f>IF('申し込み表'!Y6=" ","",VLOOKUP('申し込み表'!Y6,$H$15:$I$114,2,FALSE))</f>
      </c>
    </row>
    <row r="9" spans="1:12" ht="13.5">
      <c r="A9" s="4" t="s">
        <v>31</v>
      </c>
      <c r="B9" s="54">
        <f>+'申し込み表'!M7</f>
      </c>
      <c r="C9" s="54" t="str">
        <f>+'申し込み表'!$I$3</f>
        <v>ここに入力</v>
      </c>
      <c r="D9" s="54">
        <f>IF('申し込み表'!O7="男",1,IF('申し込み表'!O7="女",2,""))</f>
      </c>
      <c r="E9" s="70" t="e">
        <f>VLOOKUP('申し込み表'!P7,$E$15:$F$23,2,FALSE)</f>
        <v>#N/A</v>
      </c>
      <c r="F9" s="61">
        <f>IF('申し込み表'!Q7="","",'申し込み表'!Q7)</f>
      </c>
      <c r="G9" s="54">
        <f>IF('申し込み表'!R7=" ","",VLOOKUP('申し込み表'!R7,$H$15:$I$114,2,FALSE))</f>
      </c>
      <c r="H9" s="54">
        <f>IF('申し込み表'!T7=" ","",VLOOKUP('申し込み表'!T7,$H$15:$I$114,2,FALSE))</f>
      </c>
      <c r="I9" s="54">
        <f>IF('申し込み表'!U7=" ","",VLOOKUP('申し込み表'!U7,$H$15:$I$114,2,FALSE))</f>
      </c>
      <c r="J9" s="54">
        <f>IF('申し込み表'!V7=" ","",VLOOKUP('申し込み表'!V7,$H$15:$I$114,2,FALSE))</f>
      </c>
      <c r="K9" s="54">
        <f>IF('申し込み表'!X7=" ","",VLOOKUP('申し込み表'!X7,$H$15:$I$114,2,FALSE))</f>
      </c>
      <c r="L9" s="54">
        <f>IF('申し込み表'!Y7=" ","",VLOOKUP('申し込み表'!Y7,$H$15:$I$114,2,FALSE))</f>
      </c>
    </row>
    <row r="10" spans="1:12" ht="13.5">
      <c r="A10" s="4" t="s">
        <v>32</v>
      </c>
      <c r="B10" s="54">
        <f>+'申し込み表'!M8</f>
      </c>
      <c r="C10" s="54" t="str">
        <f>+'申し込み表'!$I$3</f>
        <v>ここに入力</v>
      </c>
      <c r="D10" s="54">
        <f>IF('申し込み表'!O8="男",1,IF('申し込み表'!O8="女",2,""))</f>
      </c>
      <c r="E10" s="70" t="e">
        <f>VLOOKUP('申し込み表'!P8,$E$15:$F$23,2,FALSE)</f>
        <v>#N/A</v>
      </c>
      <c r="F10" s="61">
        <f>IF('申し込み表'!Q8="","",'申し込み表'!Q8)</f>
      </c>
      <c r="G10" s="54">
        <f>IF('申し込み表'!R8=" ","",VLOOKUP('申し込み表'!R8,$H$15:$I$114,2,FALSE))</f>
      </c>
      <c r="H10" s="54">
        <f>IF('申し込み表'!T8=" ","",VLOOKUP('申し込み表'!T8,$H$15:$I$114,2,FALSE))</f>
      </c>
      <c r="I10" s="54">
        <f>IF('申し込み表'!U8=" ","",VLOOKUP('申し込み表'!U8,$H$15:$I$114,2,FALSE))</f>
      </c>
      <c r="J10" s="54">
        <f>IF('申し込み表'!V8=" ","",VLOOKUP('申し込み表'!V8,$H$15:$I$114,2,FALSE))</f>
      </c>
      <c r="K10" s="54">
        <f>IF('申し込み表'!X8=" ","",VLOOKUP('申し込み表'!X8,$H$15:$I$114,2,FALSE))</f>
      </c>
      <c r="L10" s="54">
        <f>IF('申し込み表'!Y8=" ","",VLOOKUP('申し込み表'!Y8,$H$15:$I$114,2,FALSE))</f>
      </c>
    </row>
    <row r="11" spans="1:12" ht="13.5">
      <c r="A11" s="4" t="s">
        <v>33</v>
      </c>
      <c r="B11" s="54">
        <f>+'申し込み表'!M9</f>
      </c>
      <c r="C11" s="54" t="str">
        <f>+'申し込み表'!$I$3</f>
        <v>ここに入力</v>
      </c>
      <c r="D11" s="54">
        <f>IF('申し込み表'!O9="男",1,IF('申し込み表'!O9="女",2,""))</f>
      </c>
      <c r="E11" s="70" t="e">
        <f>VLOOKUP('申し込み表'!P9,$E$15:$F$23,2,FALSE)</f>
        <v>#N/A</v>
      </c>
      <c r="F11" s="61">
        <f>IF('申し込み表'!Q9="","",'申し込み表'!Q9)</f>
      </c>
      <c r="G11" s="54">
        <f>IF('申し込み表'!R9=" ","",VLOOKUP('申し込み表'!R9,$H$15:$I$114,2,FALSE))</f>
      </c>
      <c r="H11" s="54">
        <f>IF('申し込み表'!T9=" ","",VLOOKUP('申し込み表'!T9,$H$15:$I$114,2,FALSE))</f>
      </c>
      <c r="I11" s="54">
        <f>IF('申し込み表'!U9=" ","",VLOOKUP('申し込み表'!U9,$H$15:$I$114,2,FALSE))</f>
      </c>
      <c r="J11" s="54">
        <f>IF('申し込み表'!V9=" ","",VLOOKUP('申し込み表'!V9,$H$15:$I$114,2,FALSE))</f>
      </c>
      <c r="K11" s="54">
        <f>IF('申し込み表'!X9=" ","",VLOOKUP('申し込み表'!X9,$H$15:$I$114,2,FALSE))</f>
      </c>
      <c r="L11" s="54">
        <f>IF('申し込み表'!Y9=" ","",VLOOKUP('申し込み表'!Y9,$H$15:$I$114,2,FALSE))</f>
      </c>
    </row>
    <row r="12" spans="2:12" ht="13.5">
      <c r="B12" s="3"/>
      <c r="C12" s="3"/>
      <c r="D12" s="3"/>
      <c r="F12" s="3"/>
      <c r="G12" s="3"/>
      <c r="H12" s="3"/>
      <c r="I12" s="3"/>
      <c r="J12" s="3"/>
      <c r="K12" s="3"/>
      <c r="L12" s="3"/>
    </row>
    <row r="13" spans="1:2" ht="13.5">
      <c r="A13" s="5"/>
      <c r="B13" s="5"/>
    </row>
    <row r="14" spans="1:2" ht="13.5">
      <c r="A14" s="5"/>
      <c r="B14" s="5"/>
    </row>
    <row r="15" spans="1:9" ht="13.5" customHeight="1" hidden="1">
      <c r="A15" s="14" t="s">
        <v>121</v>
      </c>
      <c r="B15" s="14">
        <v>1</v>
      </c>
      <c r="C15" s="5">
        <v>1</v>
      </c>
      <c r="D15" s="2"/>
      <c r="E15" s="15" t="s">
        <v>105</v>
      </c>
      <c r="F15" s="15" t="s">
        <v>119</v>
      </c>
      <c r="G15" s="2"/>
      <c r="H15" s="2">
        <f>+'申し込み表'!F13</f>
        <v>0</v>
      </c>
      <c r="I15" s="2">
        <f>+'申し込み表'!C13</f>
        <v>0</v>
      </c>
    </row>
    <row r="16" spans="1:9" ht="13.5" customHeight="1" hidden="1">
      <c r="A16" s="14" t="s">
        <v>122</v>
      </c>
      <c r="B16" s="14">
        <v>2</v>
      </c>
      <c r="C16" s="5">
        <v>1</v>
      </c>
      <c r="D16" s="2"/>
      <c r="E16" s="15" t="s">
        <v>158</v>
      </c>
      <c r="F16" s="15" t="s">
        <v>157</v>
      </c>
      <c r="G16" s="2"/>
      <c r="H16" s="2">
        <f>+'申し込み表'!F14</f>
        <v>0</v>
      </c>
      <c r="I16" s="2">
        <f>+'申し込み表'!C14</f>
        <v>0</v>
      </c>
    </row>
    <row r="17" spans="1:9" ht="13.5" customHeight="1" hidden="1">
      <c r="A17" s="48"/>
      <c r="B17" s="48"/>
      <c r="C17" s="5">
        <v>1</v>
      </c>
      <c r="D17" s="2"/>
      <c r="E17" s="15" t="s">
        <v>160</v>
      </c>
      <c r="F17" s="15" t="s">
        <v>159</v>
      </c>
      <c r="G17" s="2"/>
      <c r="H17" s="2">
        <f>+'申し込み表'!F15</f>
        <v>0</v>
      </c>
      <c r="I17" s="2">
        <f>+'申し込み表'!C15</f>
        <v>0</v>
      </c>
    </row>
    <row r="18" spans="1:9" ht="13.5" customHeight="1" hidden="1">
      <c r="A18" s="2"/>
      <c r="B18" s="2"/>
      <c r="C18" s="5">
        <v>1</v>
      </c>
      <c r="D18" s="2"/>
      <c r="E18" s="15" t="s">
        <v>162</v>
      </c>
      <c r="F18" s="15" t="s">
        <v>161</v>
      </c>
      <c r="G18" s="2"/>
      <c r="H18" s="2">
        <f>+'申し込み表'!F16</f>
        <v>0</v>
      </c>
      <c r="I18" s="2">
        <f>+'申し込み表'!C16</f>
        <v>0</v>
      </c>
    </row>
    <row r="19" spans="1:9" ht="13.5" customHeight="1" hidden="1">
      <c r="A19" s="2"/>
      <c r="B19" s="2"/>
      <c r="C19" s="5">
        <v>1</v>
      </c>
      <c r="D19" s="2"/>
      <c r="E19" s="15" t="s">
        <v>164</v>
      </c>
      <c r="F19" s="15" t="s">
        <v>163</v>
      </c>
      <c r="G19" s="2"/>
      <c r="H19" s="2">
        <f>+'申し込み表'!F17</f>
        <v>0</v>
      </c>
      <c r="I19" s="2">
        <f>+'申し込み表'!C17</f>
        <v>0</v>
      </c>
    </row>
    <row r="20" spans="1:9" ht="13.5" customHeight="1" hidden="1">
      <c r="A20" s="48"/>
      <c r="B20" s="48"/>
      <c r="C20" s="5">
        <v>1</v>
      </c>
      <c r="D20" s="2"/>
      <c r="E20" s="15" t="s">
        <v>106</v>
      </c>
      <c r="F20" s="15" t="s">
        <v>165</v>
      </c>
      <c r="G20" s="2"/>
      <c r="H20" s="2">
        <f>+'申し込み表'!F18</f>
        <v>0</v>
      </c>
      <c r="I20" s="2">
        <f>+'申し込み表'!C18</f>
        <v>0</v>
      </c>
    </row>
    <row r="21" spans="1:9" ht="13.5" customHeight="1" hidden="1">
      <c r="A21" s="48"/>
      <c r="B21" s="48"/>
      <c r="C21" s="5">
        <v>1</v>
      </c>
      <c r="D21" s="2"/>
      <c r="E21" s="15" t="s">
        <v>107</v>
      </c>
      <c r="F21" s="15" t="s">
        <v>166</v>
      </c>
      <c r="G21" s="2"/>
      <c r="H21" s="2">
        <f>+'申し込み表'!F19</f>
        <v>0</v>
      </c>
      <c r="I21" s="2">
        <f>+'申し込み表'!C19</f>
        <v>0</v>
      </c>
    </row>
    <row r="22" spans="1:9" ht="13.5" customHeight="1" hidden="1">
      <c r="A22" s="48"/>
      <c r="B22" s="48"/>
      <c r="C22" s="5">
        <v>1</v>
      </c>
      <c r="D22" s="2"/>
      <c r="E22" s="15" t="s">
        <v>108</v>
      </c>
      <c r="F22" s="15" t="s">
        <v>109</v>
      </c>
      <c r="G22" s="2"/>
      <c r="H22" s="2">
        <f>+'申し込み表'!F20</f>
        <v>0</v>
      </c>
      <c r="I22" s="2">
        <f>+'申し込み表'!C20</f>
        <v>0</v>
      </c>
    </row>
    <row r="23" spans="1:9" ht="13.5" customHeight="1" hidden="1">
      <c r="A23" s="48"/>
      <c r="B23" s="48"/>
      <c r="C23" s="5">
        <v>1</v>
      </c>
      <c r="D23" s="2"/>
      <c r="E23" s="15" t="s">
        <v>104</v>
      </c>
      <c r="F23" s="15" t="s">
        <v>110</v>
      </c>
      <c r="G23" s="2"/>
      <c r="H23" s="2">
        <f>+'申し込み表'!F21</f>
        <v>0</v>
      </c>
      <c r="I23" s="2">
        <f>+'申し込み表'!C21</f>
        <v>0</v>
      </c>
    </row>
    <row r="24" spans="1:9" ht="13.5" customHeight="1" hidden="1">
      <c r="A24" s="48"/>
      <c r="B24" s="48"/>
      <c r="C24" s="5">
        <v>1</v>
      </c>
      <c r="D24" s="2"/>
      <c r="E24" s="15"/>
      <c r="F24" s="15"/>
      <c r="G24" s="2"/>
      <c r="H24" s="2">
        <f>+'申し込み表'!F22</f>
        <v>0</v>
      </c>
      <c r="I24" s="2">
        <f>+'申し込み表'!C22</f>
        <v>0</v>
      </c>
    </row>
    <row r="25" spans="1:9" ht="13.5" customHeight="1" hidden="1">
      <c r="A25" s="48"/>
      <c r="B25" s="48"/>
      <c r="C25" s="5">
        <v>1</v>
      </c>
      <c r="D25" s="2"/>
      <c r="E25" s="15"/>
      <c r="F25" s="15"/>
      <c r="G25" s="2"/>
      <c r="H25" s="2">
        <f>+'申し込み表'!F23</f>
        <v>0</v>
      </c>
      <c r="I25" s="2">
        <f>+'申し込み表'!C23</f>
        <v>0</v>
      </c>
    </row>
    <row r="26" spans="1:9" ht="13.5" customHeight="1" hidden="1">
      <c r="A26" s="48"/>
      <c r="B26" s="48"/>
      <c r="C26" s="5">
        <v>1</v>
      </c>
      <c r="D26" s="2"/>
      <c r="E26" s="15"/>
      <c r="F26" s="15"/>
      <c r="G26" s="2"/>
      <c r="H26" s="2">
        <f>+'申し込み表'!F24</f>
        <v>0</v>
      </c>
      <c r="I26" s="2">
        <f>+'申し込み表'!C24</f>
        <v>0</v>
      </c>
    </row>
    <row r="27" spans="1:9" ht="13.5" customHeight="1" hidden="1">
      <c r="A27" s="48"/>
      <c r="B27" s="48"/>
      <c r="C27" s="5">
        <v>1</v>
      </c>
      <c r="D27" s="2"/>
      <c r="E27" s="15"/>
      <c r="F27" s="15"/>
      <c r="G27" s="2"/>
      <c r="H27" s="2">
        <f>+'申し込み表'!F25</f>
        <v>0</v>
      </c>
      <c r="I27" s="2">
        <f>+'申し込み表'!C25</f>
        <v>0</v>
      </c>
    </row>
    <row r="28" spans="1:9" ht="13.5" customHeight="1" hidden="1">
      <c r="A28" s="48"/>
      <c r="B28" s="48"/>
      <c r="C28" s="5">
        <v>1</v>
      </c>
      <c r="D28" s="2"/>
      <c r="E28" s="15"/>
      <c r="F28" s="15"/>
      <c r="G28" s="2"/>
      <c r="H28" s="2">
        <f>+'申し込み表'!F26</f>
        <v>0</v>
      </c>
      <c r="I28" s="2">
        <f>+'申し込み表'!C26</f>
        <v>0</v>
      </c>
    </row>
    <row r="29" spans="1:9" ht="13.5" customHeight="1" hidden="1">
      <c r="A29" s="48"/>
      <c r="B29" s="48"/>
      <c r="C29" s="5">
        <v>1</v>
      </c>
      <c r="D29" s="2"/>
      <c r="E29" s="15"/>
      <c r="F29" s="15"/>
      <c r="G29" s="2"/>
      <c r="H29" s="2">
        <f>+'申し込み表'!F27</f>
        <v>0</v>
      </c>
      <c r="I29" s="2">
        <f>+'申し込み表'!C27</f>
        <v>0</v>
      </c>
    </row>
    <row r="30" spans="1:9" ht="13.5" customHeight="1" hidden="1">
      <c r="A30" s="48"/>
      <c r="B30" s="48"/>
      <c r="C30" s="5">
        <v>1</v>
      </c>
      <c r="D30" s="2"/>
      <c r="E30" s="15"/>
      <c r="F30" s="15"/>
      <c r="G30" s="2"/>
      <c r="H30" s="2">
        <f>+'申し込み表'!F28</f>
        <v>0</v>
      </c>
      <c r="I30" s="2">
        <f>+'申し込み表'!C28</f>
        <v>0</v>
      </c>
    </row>
    <row r="31" spans="1:9" ht="13.5" customHeight="1" hidden="1">
      <c r="A31" s="48"/>
      <c r="B31" s="48"/>
      <c r="C31" s="5">
        <v>1</v>
      </c>
      <c r="D31" s="2"/>
      <c r="E31" s="15"/>
      <c r="F31" s="15"/>
      <c r="G31" s="2"/>
      <c r="H31" s="2">
        <f>+'申し込み表'!F29</f>
        <v>0</v>
      </c>
      <c r="I31" s="2">
        <f>+'申し込み表'!C29</f>
        <v>0</v>
      </c>
    </row>
    <row r="32" spans="1:9" ht="13.5" customHeight="1" hidden="1">
      <c r="A32" s="48"/>
      <c r="B32" s="48"/>
      <c r="C32" s="5">
        <v>1</v>
      </c>
      <c r="D32" s="2"/>
      <c r="E32" s="15"/>
      <c r="F32" s="15"/>
      <c r="G32" s="2"/>
      <c r="H32" s="2">
        <f>+'申し込み表'!F30</f>
        <v>0</v>
      </c>
      <c r="I32" s="2">
        <f>+'申し込み表'!C30</f>
        <v>0</v>
      </c>
    </row>
    <row r="33" spans="1:9" ht="13.5" customHeight="1" hidden="1">
      <c r="A33" s="48"/>
      <c r="B33" s="48"/>
      <c r="C33" s="5">
        <v>1</v>
      </c>
      <c r="D33" s="2"/>
      <c r="E33" s="15"/>
      <c r="F33" s="15"/>
      <c r="G33" s="2"/>
      <c r="H33" s="2">
        <f>+'申し込み表'!F31</f>
        <v>0</v>
      </c>
      <c r="I33" s="2">
        <f>+'申し込み表'!C31</f>
        <v>0</v>
      </c>
    </row>
    <row r="34" spans="1:9" ht="13.5" customHeight="1" hidden="1">
      <c r="A34" s="48"/>
      <c r="B34" s="48"/>
      <c r="C34" s="5">
        <v>1</v>
      </c>
      <c r="D34" s="2"/>
      <c r="E34" s="15"/>
      <c r="F34" s="15"/>
      <c r="G34" s="2"/>
      <c r="H34" s="2">
        <f>+'申し込み表'!F32</f>
        <v>0</v>
      </c>
      <c r="I34" s="2">
        <f>+'申し込み表'!C32</f>
        <v>0</v>
      </c>
    </row>
    <row r="35" spans="1:9" ht="13.5" customHeight="1" hidden="1">
      <c r="A35" s="48"/>
      <c r="B35" s="48"/>
      <c r="C35" s="5">
        <v>1</v>
      </c>
      <c r="D35" s="2"/>
      <c r="E35" s="15"/>
      <c r="F35" s="15"/>
      <c r="G35" s="2"/>
      <c r="H35" s="2">
        <f>+'申し込み表'!F33</f>
        <v>0</v>
      </c>
      <c r="I35" s="2">
        <f>+'申し込み表'!C33</f>
        <v>0</v>
      </c>
    </row>
    <row r="36" spans="1:9" ht="13.5" customHeight="1" hidden="1">
      <c r="A36" s="48"/>
      <c r="B36" s="48"/>
      <c r="C36" s="5">
        <v>1</v>
      </c>
      <c r="D36" s="48"/>
      <c r="E36" s="15"/>
      <c r="F36" s="15"/>
      <c r="G36" s="2"/>
      <c r="H36" s="2">
        <f>+'申し込み表'!F34</f>
        <v>0</v>
      </c>
      <c r="I36" s="2">
        <f>+'申し込み表'!C34</f>
        <v>0</v>
      </c>
    </row>
    <row r="37" spans="1:9" ht="13.5" customHeight="1" hidden="1">
      <c r="A37" s="48"/>
      <c r="B37" s="48"/>
      <c r="C37" s="5">
        <v>1</v>
      </c>
      <c r="D37" s="48"/>
      <c r="E37" s="15"/>
      <c r="F37" s="15"/>
      <c r="G37" s="2"/>
      <c r="H37" s="2">
        <f>+'申し込み表'!F35</f>
        <v>0</v>
      </c>
      <c r="I37" s="2">
        <f>+'申し込み表'!C35</f>
        <v>0</v>
      </c>
    </row>
    <row r="38" spans="1:9" ht="13.5" customHeight="1" hidden="1">
      <c r="A38" s="48"/>
      <c r="B38" s="48"/>
      <c r="C38" s="5">
        <v>1</v>
      </c>
      <c r="D38" s="48"/>
      <c r="E38" s="15"/>
      <c r="F38" s="15"/>
      <c r="G38" s="2"/>
      <c r="H38" s="2">
        <f>+'申し込み表'!F36</f>
        <v>0</v>
      </c>
      <c r="I38" s="2">
        <f>+'申し込み表'!C36</f>
        <v>0</v>
      </c>
    </row>
    <row r="39" spans="1:9" ht="13.5" customHeight="1" hidden="1">
      <c r="A39" s="48"/>
      <c r="B39" s="48"/>
      <c r="C39" s="5">
        <v>1</v>
      </c>
      <c r="D39" s="48"/>
      <c r="E39" s="15"/>
      <c r="F39" s="15"/>
      <c r="G39" s="2"/>
      <c r="H39" s="2">
        <f>+'申し込み表'!F37</f>
        <v>0</v>
      </c>
      <c r="I39" s="2">
        <f>+'申し込み表'!C37</f>
        <v>0</v>
      </c>
    </row>
    <row r="40" spans="1:9" ht="13.5" customHeight="1" hidden="1">
      <c r="A40" s="48"/>
      <c r="B40" s="48"/>
      <c r="C40" s="5">
        <v>1</v>
      </c>
      <c r="D40" s="48"/>
      <c r="E40" s="15"/>
      <c r="F40" s="15"/>
      <c r="G40" s="2"/>
      <c r="H40" s="2">
        <f>+'申し込み表'!F38</f>
        <v>0</v>
      </c>
      <c r="I40" s="2">
        <f>+'申し込み表'!C38</f>
        <v>0</v>
      </c>
    </row>
    <row r="41" spans="1:9" ht="13.5" customHeight="1" hidden="1">
      <c r="A41" s="48"/>
      <c r="B41" s="48"/>
      <c r="C41" s="5">
        <v>1</v>
      </c>
      <c r="D41" s="48"/>
      <c r="E41" s="15"/>
      <c r="F41" s="15"/>
      <c r="G41" s="2"/>
      <c r="H41" s="2">
        <f>+'申し込み表'!F39</f>
        <v>0</v>
      </c>
      <c r="I41" s="2">
        <f>+'申し込み表'!C39</f>
        <v>0</v>
      </c>
    </row>
    <row r="42" spans="1:9" ht="13.5" customHeight="1" hidden="1">
      <c r="A42" s="48"/>
      <c r="B42" s="48"/>
      <c r="C42" s="5">
        <v>1</v>
      </c>
      <c r="D42" s="48"/>
      <c r="E42" s="15"/>
      <c r="F42" s="15"/>
      <c r="G42" s="2"/>
      <c r="H42" s="2">
        <f>+'申し込み表'!F40</f>
        <v>0</v>
      </c>
      <c r="I42" s="2">
        <f>+'申し込み表'!C40</f>
        <v>0</v>
      </c>
    </row>
    <row r="43" spans="1:9" ht="13.5" customHeight="1" hidden="1">
      <c r="A43" s="48"/>
      <c r="B43" s="48"/>
      <c r="C43" s="5">
        <v>1</v>
      </c>
      <c r="D43" s="48"/>
      <c r="E43" s="15"/>
      <c r="F43" s="15"/>
      <c r="G43" s="2"/>
      <c r="H43" s="2">
        <f>+'申し込み表'!F41</f>
        <v>0</v>
      </c>
      <c r="I43" s="2">
        <f>+'申し込み表'!C41</f>
        <v>0</v>
      </c>
    </row>
    <row r="44" spans="1:9" ht="13.5" customHeight="1" hidden="1">
      <c r="A44" s="48"/>
      <c r="B44" s="48"/>
      <c r="C44" s="5">
        <v>1</v>
      </c>
      <c r="D44" s="48"/>
      <c r="E44" s="15"/>
      <c r="F44" s="15"/>
      <c r="G44" s="2"/>
      <c r="H44" s="2">
        <f>+'申し込み表'!F42</f>
        <v>0</v>
      </c>
      <c r="I44" s="2">
        <f>+'申し込み表'!C42</f>
        <v>0</v>
      </c>
    </row>
    <row r="45" spans="1:9" ht="13.5" customHeight="1" hidden="1">
      <c r="A45" s="48"/>
      <c r="B45" s="48"/>
      <c r="C45" s="5">
        <v>1</v>
      </c>
      <c r="D45" s="48"/>
      <c r="E45" s="15"/>
      <c r="F45" s="15"/>
      <c r="G45" s="2"/>
      <c r="H45" s="2">
        <f>+'申し込み表'!F43</f>
        <v>0</v>
      </c>
      <c r="I45" s="2">
        <f>+'申し込み表'!C43</f>
        <v>0</v>
      </c>
    </row>
    <row r="46" spans="1:9" ht="13.5" customHeight="1" hidden="1">
      <c r="A46" s="48"/>
      <c r="B46" s="48"/>
      <c r="C46" s="5">
        <v>1</v>
      </c>
      <c r="D46" s="48"/>
      <c r="E46" s="15"/>
      <c r="F46" s="15"/>
      <c r="G46" s="2"/>
      <c r="H46" s="2">
        <f>+'申し込み表'!F44</f>
        <v>0</v>
      </c>
      <c r="I46" s="2">
        <f>+'申し込み表'!C44</f>
        <v>0</v>
      </c>
    </row>
    <row r="47" spans="1:9" ht="13.5" customHeight="1" hidden="1">
      <c r="A47" s="48"/>
      <c r="B47" s="48"/>
      <c r="C47" s="5">
        <v>1</v>
      </c>
      <c r="D47" s="48"/>
      <c r="E47" s="15"/>
      <c r="F47" s="15"/>
      <c r="G47" s="2"/>
      <c r="H47" s="2">
        <f>+'申し込み表'!F45</f>
        <v>0</v>
      </c>
      <c r="I47" s="2">
        <f>+'申し込み表'!C45</f>
        <v>0</v>
      </c>
    </row>
    <row r="48" spans="1:9" ht="13.5" customHeight="1" hidden="1">
      <c r="A48" s="48"/>
      <c r="B48" s="48"/>
      <c r="C48" s="5">
        <v>1</v>
      </c>
      <c r="D48" s="48"/>
      <c r="E48" s="15"/>
      <c r="F48" s="15"/>
      <c r="G48" s="2"/>
      <c r="H48" s="2">
        <f>+'申し込み表'!F46</f>
        <v>0</v>
      </c>
      <c r="I48" s="2">
        <f>+'申し込み表'!C46</f>
        <v>0</v>
      </c>
    </row>
    <row r="49" spans="1:9" ht="13.5" customHeight="1" hidden="1">
      <c r="A49" s="48"/>
      <c r="B49" s="48"/>
      <c r="C49" s="5">
        <v>1</v>
      </c>
      <c r="D49" s="48"/>
      <c r="E49" s="15"/>
      <c r="F49" s="15"/>
      <c r="G49" s="2"/>
      <c r="H49" s="2">
        <f>+'申し込み表'!F47</f>
        <v>0</v>
      </c>
      <c r="I49" s="2">
        <f>+'申し込み表'!C47</f>
        <v>0</v>
      </c>
    </row>
    <row r="50" spans="1:9" ht="13.5" customHeight="1" hidden="1">
      <c r="A50" s="48"/>
      <c r="B50" s="48"/>
      <c r="C50" s="5">
        <v>1</v>
      </c>
      <c r="D50" s="48"/>
      <c r="E50" s="15"/>
      <c r="F50" s="15"/>
      <c r="G50" s="2"/>
      <c r="H50" s="2">
        <f>+'申し込み表'!F48</f>
        <v>0</v>
      </c>
      <c r="I50" s="2">
        <f>+'申し込み表'!C48</f>
        <v>0</v>
      </c>
    </row>
    <row r="51" spans="1:9" ht="13.5" customHeight="1" hidden="1">
      <c r="A51" s="48"/>
      <c r="B51" s="48"/>
      <c r="C51" s="5">
        <v>1</v>
      </c>
      <c r="D51" s="48"/>
      <c r="E51" s="15"/>
      <c r="F51" s="15"/>
      <c r="G51" s="2"/>
      <c r="H51" s="2">
        <f>+'申し込み表'!F49</f>
        <v>0</v>
      </c>
      <c r="I51" s="2">
        <f>+'申し込み表'!C49</f>
        <v>0</v>
      </c>
    </row>
    <row r="52" spans="1:9" ht="13.5" customHeight="1" hidden="1">
      <c r="A52" s="48"/>
      <c r="B52" s="48"/>
      <c r="C52" s="5">
        <v>1</v>
      </c>
      <c r="D52" s="48"/>
      <c r="E52" s="15"/>
      <c r="F52" s="15"/>
      <c r="G52" s="2"/>
      <c r="H52" s="2">
        <f>+'申し込み表'!F50</f>
        <v>0</v>
      </c>
      <c r="I52" s="2">
        <f>+'申し込み表'!C50</f>
        <v>0</v>
      </c>
    </row>
    <row r="53" spans="1:9" ht="13.5" customHeight="1" hidden="1">
      <c r="A53" s="48"/>
      <c r="B53" s="48"/>
      <c r="C53" s="5">
        <v>1</v>
      </c>
      <c r="D53" s="48"/>
      <c r="E53" s="15"/>
      <c r="F53" s="15"/>
      <c r="G53" s="2"/>
      <c r="H53" s="2">
        <f>+'申し込み表'!F51</f>
        <v>0</v>
      </c>
      <c r="I53" s="2">
        <f>+'申し込み表'!C51</f>
        <v>0</v>
      </c>
    </row>
    <row r="54" spans="1:9" ht="13.5" customHeight="1" hidden="1">
      <c r="A54" s="48"/>
      <c r="B54" s="48"/>
      <c r="C54" s="5">
        <v>1</v>
      </c>
      <c r="D54" s="48"/>
      <c r="E54" s="15"/>
      <c r="F54" s="15"/>
      <c r="G54" s="2"/>
      <c r="H54" s="2">
        <f>+'申し込み表'!F52</f>
        <v>0</v>
      </c>
      <c r="I54" s="2">
        <f>+'申し込み表'!C52</f>
        <v>0</v>
      </c>
    </row>
    <row r="55" spans="1:9" ht="13.5" customHeight="1" hidden="1">
      <c r="A55" s="48"/>
      <c r="B55" s="48"/>
      <c r="C55" s="5">
        <v>1</v>
      </c>
      <c r="D55" s="48"/>
      <c r="E55" s="15"/>
      <c r="F55" s="15"/>
      <c r="G55" s="2"/>
      <c r="H55" s="2">
        <f>+'申し込み表'!F53</f>
        <v>0</v>
      </c>
      <c r="I55" s="2">
        <f>+'申し込み表'!C53</f>
        <v>0</v>
      </c>
    </row>
    <row r="56" spans="1:9" ht="13.5" customHeight="1" hidden="1">
      <c r="A56" s="48"/>
      <c r="B56" s="48"/>
      <c r="C56" s="5">
        <v>1</v>
      </c>
      <c r="D56" s="48"/>
      <c r="E56" s="15"/>
      <c r="F56" s="15"/>
      <c r="G56" s="2"/>
      <c r="H56" s="2">
        <f>+'申し込み表'!F54</f>
        <v>0</v>
      </c>
      <c r="I56" s="2">
        <f>+'申し込み表'!C54</f>
        <v>0</v>
      </c>
    </row>
    <row r="57" spans="1:9" ht="13.5" customHeight="1" hidden="1">
      <c r="A57" s="48"/>
      <c r="B57" s="48"/>
      <c r="C57" s="5">
        <v>1</v>
      </c>
      <c r="D57" s="48"/>
      <c r="E57" s="15"/>
      <c r="F57" s="15"/>
      <c r="G57" s="2"/>
      <c r="H57" s="2">
        <f>+'申し込み表'!F55</f>
        <v>0</v>
      </c>
      <c r="I57" s="2">
        <f>+'申し込み表'!C55</f>
        <v>0</v>
      </c>
    </row>
    <row r="58" spans="1:9" ht="13.5" customHeight="1" hidden="1">
      <c r="A58" s="48"/>
      <c r="B58" s="48"/>
      <c r="C58" s="5">
        <v>1</v>
      </c>
      <c r="D58" s="48"/>
      <c r="E58" s="15"/>
      <c r="F58" s="15"/>
      <c r="G58" s="2"/>
      <c r="H58" s="2">
        <f>+'申し込み表'!F56</f>
        <v>0</v>
      </c>
      <c r="I58" s="2">
        <f>+'申し込み表'!C56</f>
        <v>0</v>
      </c>
    </row>
    <row r="59" spans="1:9" ht="13.5" customHeight="1" hidden="1">
      <c r="A59" s="48"/>
      <c r="B59" s="48"/>
      <c r="C59" s="5">
        <v>1</v>
      </c>
      <c r="D59" s="48"/>
      <c r="E59" s="15"/>
      <c r="F59" s="15"/>
      <c r="G59" s="2"/>
      <c r="H59" s="2">
        <f>+'申し込み表'!F57</f>
        <v>0</v>
      </c>
      <c r="I59" s="2">
        <f>+'申し込み表'!C57</f>
        <v>0</v>
      </c>
    </row>
    <row r="60" spans="1:9" ht="13.5" customHeight="1" hidden="1">
      <c r="A60" s="48"/>
      <c r="B60" s="48"/>
      <c r="C60" s="5">
        <v>1</v>
      </c>
      <c r="D60" s="48"/>
      <c r="E60" s="15"/>
      <c r="F60" s="15"/>
      <c r="G60" s="2"/>
      <c r="H60" s="2">
        <f>+'申し込み表'!F58</f>
        <v>0</v>
      </c>
      <c r="I60" s="2">
        <f>+'申し込み表'!C58</f>
        <v>0</v>
      </c>
    </row>
    <row r="61" spans="1:9" ht="13.5" customHeight="1" hidden="1">
      <c r="A61" s="48"/>
      <c r="B61" s="48"/>
      <c r="C61" s="5">
        <v>1</v>
      </c>
      <c r="D61" s="48"/>
      <c r="E61" s="15"/>
      <c r="F61" s="15"/>
      <c r="G61" s="2"/>
      <c r="H61" s="2">
        <f>+'申し込み表'!F59</f>
        <v>0</v>
      </c>
      <c r="I61" s="2">
        <f>+'申し込み表'!C59</f>
        <v>0</v>
      </c>
    </row>
    <row r="62" spans="1:9" ht="13.5" customHeight="1" hidden="1">
      <c r="A62" s="48"/>
      <c r="B62" s="48"/>
      <c r="C62" s="5">
        <v>1</v>
      </c>
      <c r="D62" s="48"/>
      <c r="E62" s="15"/>
      <c r="F62" s="15"/>
      <c r="G62" s="2"/>
      <c r="H62" s="2">
        <f>+'申し込み表'!F60</f>
        <v>0</v>
      </c>
      <c r="I62" s="2">
        <f>+'申し込み表'!C60</f>
        <v>0</v>
      </c>
    </row>
    <row r="63" spans="1:9" ht="13.5" customHeight="1" hidden="1">
      <c r="A63" s="48"/>
      <c r="B63" s="48"/>
      <c r="C63" s="5">
        <v>1</v>
      </c>
      <c r="D63" s="48"/>
      <c r="E63" s="15"/>
      <c r="F63" s="15"/>
      <c r="G63" s="2"/>
      <c r="H63" s="2">
        <f>+'申し込み表'!F61</f>
        <v>0</v>
      </c>
      <c r="I63" s="2">
        <f>+'申し込み表'!C61</f>
        <v>0</v>
      </c>
    </row>
    <row r="64" spans="1:9" ht="13.5" customHeight="1" hidden="1">
      <c r="A64" s="48"/>
      <c r="B64" s="48"/>
      <c r="C64" s="5">
        <v>1</v>
      </c>
      <c r="D64" s="48"/>
      <c r="E64" s="15"/>
      <c r="F64" s="15"/>
      <c r="G64" s="2"/>
      <c r="H64" s="2">
        <f>+'申し込み表'!F62</f>
        <v>0</v>
      </c>
      <c r="I64" s="2">
        <f>+'申し込み表'!C62</f>
        <v>0</v>
      </c>
    </row>
    <row r="65" spans="1:9" ht="13.5" customHeight="1" hidden="1">
      <c r="A65" s="48"/>
      <c r="B65" s="48"/>
      <c r="C65" s="5">
        <v>1</v>
      </c>
      <c r="D65" s="48"/>
      <c r="E65" s="15"/>
      <c r="F65" s="15"/>
      <c r="G65" s="2"/>
      <c r="H65" s="2">
        <f>+'申し込み表'!F63</f>
        <v>0</v>
      </c>
      <c r="I65" s="2">
        <f>+'申し込み表'!C63</f>
        <v>0</v>
      </c>
    </row>
    <row r="66" spans="1:9" ht="13.5" customHeight="1" hidden="1">
      <c r="A66" s="48"/>
      <c r="B66" s="48"/>
      <c r="C66" s="5">
        <v>1</v>
      </c>
      <c r="D66" s="48"/>
      <c r="E66" s="15"/>
      <c r="F66" s="15"/>
      <c r="G66" s="2"/>
      <c r="H66" s="2">
        <f>+'申し込み表'!F64</f>
        <v>0</v>
      </c>
      <c r="I66" s="2">
        <f>+'申し込み表'!C64</f>
        <v>0</v>
      </c>
    </row>
    <row r="67" spans="1:9" ht="13.5" customHeight="1" hidden="1">
      <c r="A67" s="48"/>
      <c r="B67" s="48"/>
      <c r="C67" s="5">
        <v>1</v>
      </c>
      <c r="D67" s="48"/>
      <c r="E67" s="15"/>
      <c r="F67" s="15"/>
      <c r="G67" s="2"/>
      <c r="H67" s="2">
        <f>+'申し込み表'!F65</f>
        <v>0</v>
      </c>
      <c r="I67" s="2">
        <f>+'申し込み表'!C65</f>
        <v>0</v>
      </c>
    </row>
    <row r="68" spans="1:9" ht="13.5" customHeight="1" hidden="1">
      <c r="A68" s="48"/>
      <c r="B68" s="48"/>
      <c r="C68" s="5">
        <v>1</v>
      </c>
      <c r="D68" s="48"/>
      <c r="E68" s="15"/>
      <c r="F68" s="15"/>
      <c r="G68" s="2"/>
      <c r="H68" s="2">
        <f>+'申し込み表'!F66</f>
        <v>0</v>
      </c>
      <c r="I68" s="2">
        <f>+'申し込み表'!C66</f>
        <v>0</v>
      </c>
    </row>
    <row r="69" spans="1:9" ht="13.5" customHeight="1" hidden="1">
      <c r="A69" s="48"/>
      <c r="B69" s="48"/>
      <c r="C69" s="5">
        <v>1</v>
      </c>
      <c r="D69" s="48"/>
      <c r="E69" s="15"/>
      <c r="F69" s="15"/>
      <c r="G69" s="2"/>
      <c r="H69" s="2">
        <f>+'申し込み表'!F67</f>
        <v>0</v>
      </c>
      <c r="I69" s="2">
        <f>+'申し込み表'!C67</f>
        <v>0</v>
      </c>
    </row>
    <row r="70" spans="1:9" ht="13.5" customHeight="1" hidden="1">
      <c r="A70" s="48"/>
      <c r="B70" s="48"/>
      <c r="C70" s="5">
        <v>1</v>
      </c>
      <c r="D70" s="48"/>
      <c r="E70" s="15"/>
      <c r="F70" s="15"/>
      <c r="G70" s="2"/>
      <c r="H70" s="2">
        <f>+'申し込み表'!F68</f>
        <v>0</v>
      </c>
      <c r="I70" s="2">
        <f>+'申し込み表'!C68</f>
        <v>0</v>
      </c>
    </row>
    <row r="71" spans="1:9" ht="13.5" customHeight="1" hidden="1">
      <c r="A71" s="48"/>
      <c r="B71" s="48"/>
      <c r="C71" s="5">
        <v>1</v>
      </c>
      <c r="D71" s="48"/>
      <c r="E71" s="15"/>
      <c r="F71" s="15"/>
      <c r="G71" s="2"/>
      <c r="H71" s="2">
        <f>+'申し込み表'!F69</f>
        <v>0</v>
      </c>
      <c r="I71" s="2">
        <f>+'申し込み表'!C69</f>
        <v>0</v>
      </c>
    </row>
    <row r="72" spans="1:9" ht="13.5" customHeight="1" hidden="1">
      <c r="A72" s="48"/>
      <c r="B72" s="48"/>
      <c r="C72" s="5">
        <v>1</v>
      </c>
      <c r="D72" s="48"/>
      <c r="E72" s="15"/>
      <c r="F72" s="15"/>
      <c r="G72" s="2"/>
      <c r="H72" s="2">
        <f>+'申し込み表'!F70</f>
        <v>0</v>
      </c>
      <c r="I72" s="2">
        <f>+'申し込み表'!C70</f>
        <v>0</v>
      </c>
    </row>
    <row r="73" spans="1:9" ht="13.5" customHeight="1" hidden="1">
      <c r="A73" s="48"/>
      <c r="B73" s="48"/>
      <c r="C73" s="5">
        <v>1</v>
      </c>
      <c r="D73" s="48"/>
      <c r="E73" s="15"/>
      <c r="F73" s="15"/>
      <c r="G73" s="2"/>
      <c r="H73" s="2">
        <f>+'申し込み表'!F71</f>
        <v>0</v>
      </c>
      <c r="I73" s="2">
        <f>+'申し込み表'!C71</f>
        <v>0</v>
      </c>
    </row>
    <row r="74" spans="1:9" ht="13.5" customHeight="1" hidden="1">
      <c r="A74" s="48"/>
      <c r="B74" s="48"/>
      <c r="C74" s="5">
        <v>1</v>
      </c>
      <c r="D74" s="48"/>
      <c r="E74" s="15"/>
      <c r="F74" s="15"/>
      <c r="G74" s="2"/>
      <c r="H74" s="2">
        <f>+'申し込み表'!F72</f>
        <v>0</v>
      </c>
      <c r="I74" s="2">
        <f>+'申し込み表'!C72</f>
        <v>0</v>
      </c>
    </row>
    <row r="75" spans="1:9" ht="13.5" customHeight="1" hidden="1">
      <c r="A75" s="48"/>
      <c r="B75" s="48"/>
      <c r="C75" s="5">
        <v>1</v>
      </c>
      <c r="D75" s="48"/>
      <c r="E75" s="15"/>
      <c r="F75" s="15"/>
      <c r="G75" s="2"/>
      <c r="H75" s="2" t="e">
        <f>+申し込み表!#REF!</f>
        <v>#REF!</v>
      </c>
      <c r="I75" s="2" t="e">
        <f>+申し込み表!#REF!</f>
        <v>#REF!</v>
      </c>
    </row>
    <row r="76" spans="1:9" ht="13.5" customHeight="1" hidden="1">
      <c r="A76" s="48"/>
      <c r="B76" s="48"/>
      <c r="C76" s="5">
        <v>1</v>
      </c>
      <c r="D76" s="48"/>
      <c r="E76" s="15"/>
      <c r="F76" s="15"/>
      <c r="G76" s="2"/>
      <c r="H76" s="2" t="e">
        <f>+申し込み表!#REF!</f>
        <v>#REF!</v>
      </c>
      <c r="I76" s="2" t="e">
        <f>+申し込み表!#REF!</f>
        <v>#REF!</v>
      </c>
    </row>
    <row r="77" spans="1:9" ht="13.5" customHeight="1" hidden="1">
      <c r="A77" s="48"/>
      <c r="B77" s="48"/>
      <c r="C77" s="5">
        <v>1</v>
      </c>
      <c r="D77" s="48"/>
      <c r="E77" s="15"/>
      <c r="F77" s="15"/>
      <c r="G77" s="2"/>
      <c r="H77" s="2" t="e">
        <f>+申し込み表!#REF!</f>
        <v>#REF!</v>
      </c>
      <c r="I77" s="2" t="e">
        <f>+申し込み表!#REF!</f>
        <v>#REF!</v>
      </c>
    </row>
    <row r="78" spans="1:9" ht="13.5" customHeight="1" hidden="1">
      <c r="A78" s="48"/>
      <c r="B78" s="48"/>
      <c r="C78" s="5">
        <v>1</v>
      </c>
      <c r="D78" s="48"/>
      <c r="E78" s="15"/>
      <c r="F78" s="15"/>
      <c r="G78" s="2"/>
      <c r="H78" s="2" t="e">
        <f>+申し込み表!#REF!</f>
        <v>#REF!</v>
      </c>
      <c r="I78" s="2" t="e">
        <f>+申し込み表!#REF!</f>
        <v>#REF!</v>
      </c>
    </row>
    <row r="79" spans="1:9" ht="13.5" customHeight="1" hidden="1">
      <c r="A79" s="48"/>
      <c r="B79" s="48"/>
      <c r="C79" s="5">
        <v>1</v>
      </c>
      <c r="D79" s="48"/>
      <c r="E79" s="15"/>
      <c r="F79" s="15"/>
      <c r="G79" s="2"/>
      <c r="H79" s="2" t="e">
        <f>+申し込み表!#REF!</f>
        <v>#REF!</v>
      </c>
      <c r="I79" s="2" t="e">
        <f>+申し込み表!#REF!</f>
        <v>#REF!</v>
      </c>
    </row>
    <row r="80" spans="1:9" ht="13.5" customHeight="1" hidden="1">
      <c r="A80" s="48"/>
      <c r="B80" s="48"/>
      <c r="C80" s="5">
        <v>1</v>
      </c>
      <c r="D80" s="48"/>
      <c r="E80" s="15"/>
      <c r="F80" s="15"/>
      <c r="G80" s="2"/>
      <c r="H80" s="2" t="e">
        <f>+申し込み表!#REF!</f>
        <v>#REF!</v>
      </c>
      <c r="I80" s="2" t="e">
        <f>+申し込み表!#REF!</f>
        <v>#REF!</v>
      </c>
    </row>
    <row r="81" spans="1:9" ht="13.5" customHeight="1" hidden="1">
      <c r="A81" s="48"/>
      <c r="B81" s="48"/>
      <c r="C81" s="5">
        <v>1</v>
      </c>
      <c r="D81" s="48"/>
      <c r="E81" s="15"/>
      <c r="F81" s="15"/>
      <c r="G81" s="2"/>
      <c r="H81" s="2" t="e">
        <f>+申し込み表!#REF!</f>
        <v>#REF!</v>
      </c>
      <c r="I81" s="2" t="e">
        <f>+申し込み表!#REF!</f>
        <v>#REF!</v>
      </c>
    </row>
    <row r="82" spans="1:9" ht="13.5" customHeight="1" hidden="1">
      <c r="A82" s="48"/>
      <c r="B82" s="48"/>
      <c r="C82" s="5">
        <v>1</v>
      </c>
      <c r="D82" s="48"/>
      <c r="E82" s="15"/>
      <c r="F82" s="15"/>
      <c r="G82" s="2"/>
      <c r="H82" s="2" t="e">
        <f>+申し込み表!#REF!</f>
        <v>#REF!</v>
      </c>
      <c r="I82" s="2" t="e">
        <f>+申し込み表!#REF!</f>
        <v>#REF!</v>
      </c>
    </row>
    <row r="83" spans="1:9" ht="13.5" customHeight="1" hidden="1">
      <c r="A83" s="48"/>
      <c r="B83" s="48"/>
      <c r="C83" s="5">
        <v>1</v>
      </c>
      <c r="D83" s="48"/>
      <c r="E83" s="15"/>
      <c r="F83" s="15"/>
      <c r="G83" s="2"/>
      <c r="H83" s="2" t="e">
        <f>+申し込み表!#REF!</f>
        <v>#REF!</v>
      </c>
      <c r="I83" s="2" t="e">
        <f>+申し込み表!#REF!</f>
        <v>#REF!</v>
      </c>
    </row>
    <row r="84" spans="1:9" ht="13.5" customHeight="1" hidden="1">
      <c r="A84" s="48"/>
      <c r="B84" s="48"/>
      <c r="C84" s="5">
        <v>1</v>
      </c>
      <c r="D84" s="48"/>
      <c r="E84" s="15"/>
      <c r="F84" s="15"/>
      <c r="G84" s="2"/>
      <c r="H84" s="2" t="e">
        <f>+申し込み表!#REF!</f>
        <v>#REF!</v>
      </c>
      <c r="I84" s="2" t="e">
        <f>+申し込み表!#REF!</f>
        <v>#REF!</v>
      </c>
    </row>
    <row r="85" spans="1:9" ht="13.5" customHeight="1" hidden="1">
      <c r="A85" s="48"/>
      <c r="B85" s="48"/>
      <c r="C85" s="5">
        <v>1</v>
      </c>
      <c r="D85" s="48"/>
      <c r="E85" s="15"/>
      <c r="F85" s="15"/>
      <c r="G85" s="2"/>
      <c r="H85" s="2" t="e">
        <f>+申し込み表!#REF!</f>
        <v>#REF!</v>
      </c>
      <c r="I85" s="2" t="e">
        <f>+申し込み表!#REF!</f>
        <v>#REF!</v>
      </c>
    </row>
    <row r="86" spans="1:9" ht="13.5" customHeight="1" hidden="1">
      <c r="A86" s="48"/>
      <c r="B86" s="48"/>
      <c r="C86" s="5">
        <v>1</v>
      </c>
      <c r="D86" s="48"/>
      <c r="E86" s="15"/>
      <c r="F86" s="15"/>
      <c r="G86" s="2"/>
      <c r="H86" s="2" t="e">
        <f>+申し込み表!#REF!</f>
        <v>#REF!</v>
      </c>
      <c r="I86" s="2" t="e">
        <f>+申し込み表!#REF!</f>
        <v>#REF!</v>
      </c>
    </row>
    <row r="87" spans="1:9" ht="13.5" customHeight="1" hidden="1">
      <c r="A87" s="48"/>
      <c r="B87" s="48"/>
      <c r="C87" s="5">
        <v>1</v>
      </c>
      <c r="D87" s="48"/>
      <c r="E87" s="15"/>
      <c r="F87" s="15"/>
      <c r="G87" s="2"/>
      <c r="H87" s="2" t="e">
        <f>+申し込み表!#REF!</f>
        <v>#REF!</v>
      </c>
      <c r="I87" s="2" t="e">
        <f>+申し込み表!#REF!</f>
        <v>#REF!</v>
      </c>
    </row>
    <row r="88" spans="1:9" ht="13.5" customHeight="1" hidden="1">
      <c r="A88" s="48"/>
      <c r="B88" s="48"/>
      <c r="C88" s="5">
        <v>1</v>
      </c>
      <c r="D88" s="48"/>
      <c r="E88" s="15"/>
      <c r="F88" s="15"/>
      <c r="G88" s="2"/>
      <c r="H88" s="2" t="e">
        <f>+申し込み表!#REF!</f>
        <v>#REF!</v>
      </c>
      <c r="I88" s="2" t="e">
        <f>+申し込み表!#REF!</f>
        <v>#REF!</v>
      </c>
    </row>
    <row r="89" spans="1:9" ht="13.5" customHeight="1" hidden="1">
      <c r="A89" s="48"/>
      <c r="B89" s="48"/>
      <c r="C89" s="5">
        <v>1</v>
      </c>
      <c r="D89" s="48"/>
      <c r="E89" s="49"/>
      <c r="F89" s="48"/>
      <c r="G89" s="2"/>
      <c r="H89" s="2" t="e">
        <f>+申し込み表!#REF!</f>
        <v>#REF!</v>
      </c>
      <c r="I89" s="2" t="e">
        <f>+申し込み表!#REF!</f>
        <v>#REF!</v>
      </c>
    </row>
    <row r="90" spans="1:9" ht="13.5" customHeight="1" hidden="1">
      <c r="A90" s="48"/>
      <c r="B90" s="48"/>
      <c r="C90" s="5">
        <v>1</v>
      </c>
      <c r="D90" s="48"/>
      <c r="E90" s="49"/>
      <c r="F90" s="48"/>
      <c r="G90" s="2"/>
      <c r="H90" s="2" t="e">
        <f>+申し込み表!#REF!</f>
        <v>#REF!</v>
      </c>
      <c r="I90" s="2" t="e">
        <f>+申し込み表!#REF!</f>
        <v>#REF!</v>
      </c>
    </row>
    <row r="91" spans="1:9" ht="13.5" customHeight="1" hidden="1">
      <c r="A91" s="48"/>
      <c r="B91" s="48"/>
      <c r="C91" s="5">
        <v>1</v>
      </c>
      <c r="D91" s="48"/>
      <c r="E91" s="49"/>
      <c r="F91" s="48"/>
      <c r="G91" s="2"/>
      <c r="H91" s="2" t="e">
        <f>+申し込み表!#REF!</f>
        <v>#REF!</v>
      </c>
      <c r="I91" s="2" t="e">
        <f>+申し込み表!#REF!</f>
        <v>#REF!</v>
      </c>
    </row>
    <row r="92" spans="1:9" ht="13.5" customHeight="1" hidden="1">
      <c r="A92" s="48"/>
      <c r="B92" s="48"/>
      <c r="C92" s="5">
        <v>1</v>
      </c>
      <c r="D92" s="48"/>
      <c r="E92" s="49"/>
      <c r="F92" s="48"/>
      <c r="G92" s="2"/>
      <c r="H92" s="2" t="e">
        <f>+申し込み表!#REF!</f>
        <v>#REF!</v>
      </c>
      <c r="I92" s="2" t="e">
        <f>+申し込み表!#REF!</f>
        <v>#REF!</v>
      </c>
    </row>
    <row r="93" spans="1:9" ht="13.5" customHeight="1" hidden="1">
      <c r="A93" s="48"/>
      <c r="B93" s="48"/>
      <c r="C93" s="5">
        <v>1</v>
      </c>
      <c r="D93" s="48"/>
      <c r="E93" s="49"/>
      <c r="F93" s="48"/>
      <c r="G93" s="2"/>
      <c r="H93" s="2" t="e">
        <f>+申し込み表!#REF!</f>
        <v>#REF!</v>
      </c>
      <c r="I93" s="2" t="e">
        <f>+申し込み表!#REF!</f>
        <v>#REF!</v>
      </c>
    </row>
    <row r="94" spans="1:9" ht="13.5" customHeight="1" hidden="1">
      <c r="A94" s="48"/>
      <c r="B94" s="48"/>
      <c r="C94" s="5">
        <v>1</v>
      </c>
      <c r="D94" s="48"/>
      <c r="E94" s="49"/>
      <c r="F94" s="48"/>
      <c r="G94" s="2"/>
      <c r="H94" s="2" t="e">
        <f>+申し込み表!#REF!</f>
        <v>#REF!</v>
      </c>
      <c r="I94" s="2" t="e">
        <f>+申し込み表!#REF!</f>
        <v>#REF!</v>
      </c>
    </row>
    <row r="95" spans="1:9" ht="13.5" customHeight="1" hidden="1">
      <c r="A95" s="48"/>
      <c r="B95" s="48"/>
      <c r="C95" s="5">
        <v>1</v>
      </c>
      <c r="D95" s="48"/>
      <c r="E95" s="49"/>
      <c r="F95" s="48"/>
      <c r="G95" s="2"/>
      <c r="H95" s="2" t="e">
        <f>+申し込み表!#REF!</f>
        <v>#REF!</v>
      </c>
      <c r="I95" s="2" t="e">
        <f>+申し込み表!#REF!</f>
        <v>#REF!</v>
      </c>
    </row>
    <row r="96" spans="1:9" ht="13.5" customHeight="1" hidden="1">
      <c r="A96" s="48"/>
      <c r="B96" s="48"/>
      <c r="C96" s="5">
        <v>1</v>
      </c>
      <c r="D96" s="48"/>
      <c r="E96" s="49"/>
      <c r="F96" s="48"/>
      <c r="G96" s="2"/>
      <c r="H96" s="2" t="e">
        <f>+申し込み表!#REF!</f>
        <v>#REF!</v>
      </c>
      <c r="I96" s="2" t="e">
        <f>+申し込み表!#REF!</f>
        <v>#REF!</v>
      </c>
    </row>
    <row r="97" spans="1:9" ht="13.5" customHeight="1" hidden="1">
      <c r="A97" s="48"/>
      <c r="B97" s="48"/>
      <c r="C97" s="5">
        <v>1</v>
      </c>
      <c r="D97" s="48"/>
      <c r="E97" s="49"/>
      <c r="F97" s="48"/>
      <c r="G97" s="2"/>
      <c r="H97" s="2" t="e">
        <f>+申し込み表!#REF!</f>
        <v>#REF!</v>
      </c>
      <c r="I97" s="2" t="e">
        <f>+申し込み表!#REF!</f>
        <v>#REF!</v>
      </c>
    </row>
    <row r="98" spans="1:9" ht="13.5" customHeight="1" hidden="1">
      <c r="A98" s="48"/>
      <c r="B98" s="48"/>
      <c r="C98" s="5">
        <v>1</v>
      </c>
      <c r="D98" s="48"/>
      <c r="E98" s="49"/>
      <c r="F98" s="48"/>
      <c r="G98" s="2"/>
      <c r="H98" s="2" t="e">
        <f>+申し込み表!#REF!</f>
        <v>#REF!</v>
      </c>
      <c r="I98" s="2" t="e">
        <f>+申し込み表!#REF!</f>
        <v>#REF!</v>
      </c>
    </row>
    <row r="99" spans="1:9" ht="13.5" customHeight="1" hidden="1">
      <c r="A99" s="48"/>
      <c r="B99" s="48"/>
      <c r="C99" s="5">
        <v>1</v>
      </c>
      <c r="D99" s="48"/>
      <c r="E99" s="49"/>
      <c r="F99" s="48"/>
      <c r="G99" s="2"/>
      <c r="H99" s="2" t="e">
        <f>+申し込み表!#REF!</f>
        <v>#REF!</v>
      </c>
      <c r="I99" s="2" t="e">
        <f>+申し込み表!#REF!</f>
        <v>#REF!</v>
      </c>
    </row>
    <row r="100" spans="1:9" ht="13.5" customHeight="1" hidden="1">
      <c r="A100" s="48"/>
      <c r="B100" s="48"/>
      <c r="C100" s="5">
        <v>1</v>
      </c>
      <c r="D100" s="48"/>
      <c r="E100" s="49"/>
      <c r="F100" s="48"/>
      <c r="G100" s="2"/>
      <c r="H100" s="2" t="e">
        <f>+申し込み表!#REF!</f>
        <v>#REF!</v>
      </c>
      <c r="I100" s="2" t="e">
        <f>+申し込み表!#REF!</f>
        <v>#REF!</v>
      </c>
    </row>
    <row r="101" spans="1:9" ht="13.5" customHeight="1" hidden="1">
      <c r="A101" s="48"/>
      <c r="B101" s="48"/>
      <c r="C101" s="5">
        <v>1</v>
      </c>
      <c r="D101" s="48"/>
      <c r="E101" s="49"/>
      <c r="F101" s="48"/>
      <c r="G101" s="2"/>
      <c r="H101" s="2" t="e">
        <f>+申し込み表!#REF!</f>
        <v>#REF!</v>
      </c>
      <c r="I101" s="2" t="e">
        <f>+申し込み表!#REF!</f>
        <v>#REF!</v>
      </c>
    </row>
    <row r="102" spans="1:9" ht="13.5" customHeight="1" hidden="1">
      <c r="A102" s="48"/>
      <c r="B102" s="48"/>
      <c r="C102" s="5">
        <v>1</v>
      </c>
      <c r="D102" s="48"/>
      <c r="E102" s="49"/>
      <c r="F102" s="48"/>
      <c r="G102" s="2"/>
      <c r="H102" s="2" t="e">
        <f>+申し込み表!#REF!</f>
        <v>#REF!</v>
      </c>
      <c r="I102" s="2" t="e">
        <f>+申し込み表!#REF!</f>
        <v>#REF!</v>
      </c>
    </row>
    <row r="103" spans="1:9" ht="13.5" customHeight="1" hidden="1">
      <c r="A103" s="48"/>
      <c r="B103" s="48"/>
      <c r="C103" s="5">
        <v>1</v>
      </c>
      <c r="D103" s="48"/>
      <c r="E103" s="49"/>
      <c r="F103" s="48"/>
      <c r="G103" s="2"/>
      <c r="H103" s="2" t="e">
        <f>+申し込み表!#REF!</f>
        <v>#REF!</v>
      </c>
      <c r="I103" s="2" t="e">
        <f>+申し込み表!#REF!</f>
        <v>#REF!</v>
      </c>
    </row>
    <row r="104" spans="1:9" ht="13.5" customHeight="1" hidden="1">
      <c r="A104" s="48"/>
      <c r="B104" s="48"/>
      <c r="C104" s="5">
        <v>1</v>
      </c>
      <c r="D104" s="48"/>
      <c r="E104" s="49"/>
      <c r="F104" s="48"/>
      <c r="G104" s="2"/>
      <c r="H104" s="2" t="e">
        <f>+申し込み表!#REF!</f>
        <v>#REF!</v>
      </c>
      <c r="I104" s="2" t="e">
        <f>+申し込み表!#REF!</f>
        <v>#REF!</v>
      </c>
    </row>
    <row r="105" spans="1:9" ht="13.5" customHeight="1" hidden="1">
      <c r="A105" s="48"/>
      <c r="B105" s="48"/>
      <c r="C105" s="5">
        <v>1</v>
      </c>
      <c r="D105" s="48"/>
      <c r="E105" s="49"/>
      <c r="F105" s="48"/>
      <c r="G105" s="2"/>
      <c r="H105" s="2" t="e">
        <f>+申し込み表!#REF!</f>
        <v>#REF!</v>
      </c>
      <c r="I105" s="2" t="e">
        <f>+申し込み表!#REF!</f>
        <v>#REF!</v>
      </c>
    </row>
    <row r="106" spans="1:9" ht="13.5" customHeight="1" hidden="1">
      <c r="A106" s="48"/>
      <c r="B106" s="48"/>
      <c r="C106" s="5">
        <v>1</v>
      </c>
      <c r="D106" s="48"/>
      <c r="E106" s="49"/>
      <c r="F106" s="48"/>
      <c r="G106" s="2"/>
      <c r="H106" s="2" t="e">
        <f>+申し込み表!#REF!</f>
        <v>#REF!</v>
      </c>
      <c r="I106" s="2" t="e">
        <f>+申し込み表!#REF!</f>
        <v>#REF!</v>
      </c>
    </row>
    <row r="107" spans="1:9" ht="13.5" customHeight="1" hidden="1">
      <c r="A107" s="48"/>
      <c r="B107" s="48"/>
      <c r="C107" s="5">
        <v>1</v>
      </c>
      <c r="D107" s="48"/>
      <c r="E107" s="49"/>
      <c r="F107" s="48"/>
      <c r="G107" s="2"/>
      <c r="H107" s="2" t="e">
        <f>+申し込み表!#REF!</f>
        <v>#REF!</v>
      </c>
      <c r="I107" s="2" t="e">
        <f>+申し込み表!#REF!</f>
        <v>#REF!</v>
      </c>
    </row>
    <row r="108" spans="1:9" ht="13.5" customHeight="1" hidden="1">
      <c r="A108" s="48"/>
      <c r="B108" s="48"/>
      <c r="C108" s="5">
        <v>1</v>
      </c>
      <c r="D108" s="48"/>
      <c r="E108" s="49"/>
      <c r="F108" s="48"/>
      <c r="G108" s="2"/>
      <c r="H108" s="2" t="e">
        <f>+申し込み表!#REF!</f>
        <v>#REF!</v>
      </c>
      <c r="I108" s="2" t="e">
        <f>+申し込み表!#REF!</f>
        <v>#REF!</v>
      </c>
    </row>
    <row r="109" spans="1:9" ht="13.5" customHeight="1" hidden="1">
      <c r="A109" s="48"/>
      <c r="B109" s="48"/>
      <c r="C109" s="5">
        <v>1</v>
      </c>
      <c r="D109" s="48"/>
      <c r="E109" s="49"/>
      <c r="F109" s="48"/>
      <c r="G109" s="2"/>
      <c r="H109" s="2" t="e">
        <f>+申し込み表!#REF!</f>
        <v>#REF!</v>
      </c>
      <c r="I109" s="2" t="e">
        <f>+申し込み表!#REF!</f>
        <v>#REF!</v>
      </c>
    </row>
    <row r="110" spans="1:9" ht="13.5" customHeight="1" hidden="1">
      <c r="A110" s="48"/>
      <c r="B110" s="48"/>
      <c r="C110" s="5">
        <v>1</v>
      </c>
      <c r="D110" s="48"/>
      <c r="E110" s="49"/>
      <c r="F110" s="48"/>
      <c r="G110" s="2"/>
      <c r="H110" s="2" t="e">
        <f>+申し込み表!#REF!</f>
        <v>#REF!</v>
      </c>
      <c r="I110" s="2" t="e">
        <f>+申し込み表!#REF!</f>
        <v>#REF!</v>
      </c>
    </row>
    <row r="111" spans="1:9" ht="13.5" customHeight="1" hidden="1">
      <c r="A111" s="48"/>
      <c r="B111" s="48"/>
      <c r="C111" s="5">
        <v>1</v>
      </c>
      <c r="D111" s="48"/>
      <c r="E111" s="49"/>
      <c r="F111" s="48"/>
      <c r="G111" s="2"/>
      <c r="H111" s="2" t="e">
        <f>+申し込み表!#REF!</f>
        <v>#REF!</v>
      </c>
      <c r="I111" s="2" t="e">
        <f>+申し込み表!#REF!</f>
        <v>#REF!</v>
      </c>
    </row>
    <row r="112" spans="1:9" ht="13.5" customHeight="1" hidden="1">
      <c r="A112" s="48"/>
      <c r="B112" s="48"/>
      <c r="C112" s="5">
        <v>1</v>
      </c>
      <c r="D112" s="48"/>
      <c r="E112" s="49"/>
      <c r="F112" s="48"/>
      <c r="G112" s="2"/>
      <c r="H112" s="2" t="e">
        <f>+申し込み表!#REF!</f>
        <v>#REF!</v>
      </c>
      <c r="I112" s="2" t="e">
        <f>+申し込み表!#REF!</f>
        <v>#REF!</v>
      </c>
    </row>
    <row r="113" spans="1:9" ht="13.5" customHeight="1" hidden="1">
      <c r="A113" s="48"/>
      <c r="B113" s="48"/>
      <c r="C113" s="5">
        <v>1</v>
      </c>
      <c r="D113" s="48"/>
      <c r="E113" s="49"/>
      <c r="F113" s="48"/>
      <c r="G113" s="2"/>
      <c r="H113" s="2" t="e">
        <f>+申し込み表!#REF!</f>
        <v>#REF!</v>
      </c>
      <c r="I113" s="2" t="e">
        <f>+申し込み表!#REF!</f>
        <v>#REF!</v>
      </c>
    </row>
    <row r="114" spans="1:9" ht="13.5" customHeight="1" hidden="1">
      <c r="A114" s="48"/>
      <c r="B114" s="48"/>
      <c r="C114" s="5">
        <v>1</v>
      </c>
      <c r="D114" s="48"/>
      <c r="E114" s="49"/>
      <c r="F114" s="48"/>
      <c r="G114" s="2"/>
      <c r="H114" s="2" t="e">
        <f>+申し込み表!#REF!</f>
        <v>#REF!</v>
      </c>
      <c r="I114" s="2" t="e">
        <f>+申し込み表!#REF!</f>
        <v>#REF!</v>
      </c>
    </row>
    <row r="115" spans="1:9" ht="13.5">
      <c r="A115" s="48"/>
      <c r="B115" s="48"/>
      <c r="C115" s="48"/>
      <c r="D115" s="48"/>
      <c r="E115" s="49"/>
      <c r="F115" s="48"/>
      <c r="G115" s="2"/>
      <c r="H115" s="2"/>
      <c r="I115" s="2"/>
    </row>
    <row r="116" spans="1:9" ht="13.5">
      <c r="A116" s="48"/>
      <c r="B116" s="48"/>
      <c r="C116" s="48"/>
      <c r="D116" s="48"/>
      <c r="E116" s="49"/>
      <c r="F116" s="48"/>
      <c r="G116" s="2"/>
      <c r="H116" s="2"/>
      <c r="I116" s="2"/>
    </row>
    <row r="117" spans="1:18" ht="13.5">
      <c r="A117" s="48"/>
      <c r="B117" s="48"/>
      <c r="C117" s="5"/>
      <c r="D117" s="91" t="s">
        <v>169</v>
      </c>
      <c r="E117" s="91" t="s">
        <v>170</v>
      </c>
      <c r="F117" s="91" t="s">
        <v>171</v>
      </c>
      <c r="G117" s="91" t="s">
        <v>172</v>
      </c>
      <c r="H117" s="91" t="s">
        <v>173</v>
      </c>
      <c r="I117" s="91" t="s">
        <v>174</v>
      </c>
      <c r="J117" s="91" t="s">
        <v>175</v>
      </c>
      <c r="K117" s="91" t="s">
        <v>176</v>
      </c>
      <c r="L117" s="91" t="s">
        <v>177</v>
      </c>
      <c r="M117" s="91" t="s">
        <v>178</v>
      </c>
      <c r="N117" s="91" t="s">
        <v>179</v>
      </c>
      <c r="O117" s="91" t="s">
        <v>180</v>
      </c>
      <c r="P117" s="91" t="s">
        <v>181</v>
      </c>
      <c r="Q117" s="91" t="s">
        <v>182</v>
      </c>
      <c r="R117" s="5" t="s">
        <v>183</v>
      </c>
    </row>
    <row r="118" spans="1:19" ht="13.5">
      <c r="A118" s="48"/>
      <c r="B118" s="48"/>
      <c r="C118" s="5">
        <v>1</v>
      </c>
      <c r="D118" s="6">
        <f>IF(G4="",0,IF(G4=H4,1,0))</f>
        <v>0</v>
      </c>
      <c r="E118" s="6">
        <f>IF(G4="",0,IF(G4=I4,1,0))</f>
        <v>0</v>
      </c>
      <c r="F118" s="6">
        <f>IF(G4="",0,IF(G4=J4,1,0))</f>
        <v>0</v>
      </c>
      <c r="G118" s="6">
        <f>IF(G4="",0,IF(G4=K4,1,0))</f>
        <v>0</v>
      </c>
      <c r="H118" s="6">
        <f>IF(G4="",0,IF(G4=L4,1,0))</f>
        <v>0</v>
      </c>
      <c r="I118" s="6">
        <f>IF(H4="",0,IF(H4=I4,1,0))</f>
        <v>0</v>
      </c>
      <c r="J118" s="6">
        <f>IF(H4="",0,IF(H4=J4,1,0))</f>
        <v>0</v>
      </c>
      <c r="K118" s="6">
        <f>IF(H4="",0,IF(H4=K4,1,0))</f>
        <v>0</v>
      </c>
      <c r="L118" s="6">
        <f>IF(H4="",0,IF(H4=L4,1,0))</f>
        <v>0</v>
      </c>
      <c r="M118" s="6">
        <f>IF(I4="",0,IF(I4=J4,1,0))</f>
        <v>0</v>
      </c>
      <c r="N118" s="6">
        <f>IF(I4="",0,IF(I4=K4,1,0))</f>
        <v>0</v>
      </c>
      <c r="O118" s="6">
        <f>IF(I4="",0,IF(I4=L4,1,0))</f>
        <v>0</v>
      </c>
      <c r="P118" s="6">
        <f>IF(J4="",0,IF(J4=K4,1,0))</f>
        <v>0</v>
      </c>
      <c r="Q118" s="6">
        <f>IF(J4="",0,IF(J4=L4,1,0))</f>
        <v>0</v>
      </c>
      <c r="R118" s="6">
        <f>IF(K4="",0,IF(K4=L4,1,0))</f>
        <v>0</v>
      </c>
      <c r="S118" s="5">
        <f>SUM(D118:R118)</f>
        <v>0</v>
      </c>
    </row>
    <row r="119" spans="3:19" ht="13.5">
      <c r="C119" s="5">
        <v>2</v>
      </c>
      <c r="D119" s="6">
        <f aca="true" t="shared" si="0" ref="D119:D125">IF(G5="",0,IF(G5=H5,1,0))</f>
        <v>0</v>
      </c>
      <c r="E119" s="6">
        <f aca="true" t="shared" si="1" ref="E119:E125">IF(G5="",0,IF(G5=I5,1,0))</f>
        <v>0</v>
      </c>
      <c r="F119" s="6">
        <f aca="true" t="shared" si="2" ref="F119:F125">IF(G5="",0,IF(G5=J5,1,0))</f>
        <v>0</v>
      </c>
      <c r="G119" s="6">
        <f aca="true" t="shared" si="3" ref="G119:G125">IF(G5="",0,IF(G5=K5,1,0))</f>
        <v>0</v>
      </c>
      <c r="H119" s="6">
        <f aca="true" t="shared" si="4" ref="H119:H125">IF(G5="",0,IF(G5=L5,1,0))</f>
        <v>0</v>
      </c>
      <c r="I119" s="6">
        <f aca="true" t="shared" si="5" ref="I119:I125">IF(H5="",0,IF(H5=I5,1,0))</f>
        <v>0</v>
      </c>
      <c r="J119" s="6">
        <f aca="true" t="shared" si="6" ref="J119:J125">IF(H5="",0,IF(H5=J5,1,0))</f>
        <v>0</v>
      </c>
      <c r="K119" s="6">
        <f aca="true" t="shared" si="7" ref="K119:K125">IF(H5="",0,IF(H5=K5,1,0))</f>
        <v>0</v>
      </c>
      <c r="L119" s="6">
        <f aca="true" t="shared" si="8" ref="L119:L125">IF(H5="",0,IF(H5=L5,1,0))</f>
        <v>0</v>
      </c>
      <c r="M119" s="6">
        <f aca="true" t="shared" si="9" ref="M119:M125">IF(I5="",0,IF(I5=J5,1,0))</f>
        <v>0</v>
      </c>
      <c r="N119" s="6">
        <f aca="true" t="shared" si="10" ref="N119:N125">IF(I5="",0,IF(I5=K5,1,0))</f>
        <v>0</v>
      </c>
      <c r="O119" s="6">
        <f aca="true" t="shared" si="11" ref="O119:O125">IF(I5="",0,IF(I5=L5,1,0))</f>
        <v>0</v>
      </c>
      <c r="P119" s="6">
        <f aca="true" t="shared" si="12" ref="P119:P125">IF(J5="",0,IF(J5=K5,1,0))</f>
        <v>0</v>
      </c>
      <c r="Q119" s="6">
        <f aca="true" t="shared" si="13" ref="Q119:Q125">IF(J5="",0,IF(J5=L5,1,0))</f>
        <v>0</v>
      </c>
      <c r="R119" s="6">
        <f aca="true" t="shared" si="14" ref="R119:R125">IF(K5="",0,IF(K5=L5,1,0))</f>
        <v>0</v>
      </c>
      <c r="S119" s="5">
        <f aca="true" t="shared" si="15" ref="S119:S125">SUM(D119:R119)</f>
        <v>0</v>
      </c>
    </row>
    <row r="120" spans="3:19" ht="13.5">
      <c r="C120" s="5">
        <v>3</v>
      </c>
      <c r="D120" s="6">
        <f t="shared" si="0"/>
        <v>0</v>
      </c>
      <c r="E120" s="6">
        <f t="shared" si="1"/>
        <v>0</v>
      </c>
      <c r="F120" s="6">
        <f t="shared" si="2"/>
        <v>0</v>
      </c>
      <c r="G120" s="6">
        <f t="shared" si="3"/>
        <v>0</v>
      </c>
      <c r="H120" s="6">
        <f t="shared" si="4"/>
        <v>0</v>
      </c>
      <c r="I120" s="6">
        <f t="shared" si="5"/>
        <v>0</v>
      </c>
      <c r="J120" s="6">
        <f t="shared" si="6"/>
        <v>0</v>
      </c>
      <c r="K120" s="6">
        <f t="shared" si="7"/>
        <v>0</v>
      </c>
      <c r="L120" s="6">
        <f t="shared" si="8"/>
        <v>0</v>
      </c>
      <c r="M120" s="6">
        <f t="shared" si="9"/>
        <v>0</v>
      </c>
      <c r="N120" s="6">
        <f t="shared" si="10"/>
        <v>0</v>
      </c>
      <c r="O120" s="6">
        <f t="shared" si="11"/>
        <v>0</v>
      </c>
      <c r="P120" s="6">
        <f t="shared" si="12"/>
        <v>0</v>
      </c>
      <c r="Q120" s="6">
        <f t="shared" si="13"/>
        <v>0</v>
      </c>
      <c r="R120" s="6">
        <f t="shared" si="14"/>
        <v>0</v>
      </c>
      <c r="S120" s="5">
        <f t="shared" si="15"/>
        <v>0</v>
      </c>
    </row>
    <row r="121" spans="3:19" ht="13.5">
      <c r="C121" s="5">
        <v>4</v>
      </c>
      <c r="D121" s="6">
        <f t="shared" si="0"/>
        <v>0</v>
      </c>
      <c r="E121" s="6">
        <f t="shared" si="1"/>
        <v>0</v>
      </c>
      <c r="F121" s="6">
        <f t="shared" si="2"/>
        <v>0</v>
      </c>
      <c r="G121" s="6">
        <f t="shared" si="3"/>
        <v>0</v>
      </c>
      <c r="H121" s="6">
        <f t="shared" si="4"/>
        <v>0</v>
      </c>
      <c r="I121" s="6">
        <f t="shared" si="5"/>
        <v>0</v>
      </c>
      <c r="J121" s="6">
        <f t="shared" si="6"/>
        <v>0</v>
      </c>
      <c r="K121" s="6">
        <f t="shared" si="7"/>
        <v>0</v>
      </c>
      <c r="L121" s="6">
        <f t="shared" si="8"/>
        <v>0</v>
      </c>
      <c r="M121" s="6">
        <f t="shared" si="9"/>
        <v>0</v>
      </c>
      <c r="N121" s="6">
        <f t="shared" si="10"/>
        <v>0</v>
      </c>
      <c r="O121" s="6">
        <f t="shared" si="11"/>
        <v>0</v>
      </c>
      <c r="P121" s="6">
        <f t="shared" si="12"/>
        <v>0</v>
      </c>
      <c r="Q121" s="6">
        <f t="shared" si="13"/>
        <v>0</v>
      </c>
      <c r="R121" s="6">
        <f t="shared" si="14"/>
        <v>0</v>
      </c>
      <c r="S121" s="5">
        <f t="shared" si="15"/>
        <v>0</v>
      </c>
    </row>
    <row r="122" spans="3:19" ht="13.5">
      <c r="C122" s="5">
        <v>5</v>
      </c>
      <c r="D122" s="6">
        <f t="shared" si="0"/>
        <v>0</v>
      </c>
      <c r="E122" s="6">
        <f t="shared" si="1"/>
        <v>0</v>
      </c>
      <c r="F122" s="6">
        <f t="shared" si="2"/>
        <v>0</v>
      </c>
      <c r="G122" s="6">
        <f t="shared" si="3"/>
        <v>0</v>
      </c>
      <c r="H122" s="6">
        <f t="shared" si="4"/>
        <v>0</v>
      </c>
      <c r="I122" s="6">
        <f t="shared" si="5"/>
        <v>0</v>
      </c>
      <c r="J122" s="6">
        <f t="shared" si="6"/>
        <v>0</v>
      </c>
      <c r="K122" s="6">
        <f t="shared" si="7"/>
        <v>0</v>
      </c>
      <c r="L122" s="6">
        <f t="shared" si="8"/>
        <v>0</v>
      </c>
      <c r="M122" s="6">
        <f t="shared" si="9"/>
        <v>0</v>
      </c>
      <c r="N122" s="6">
        <f t="shared" si="10"/>
        <v>0</v>
      </c>
      <c r="O122" s="6">
        <f t="shared" si="11"/>
        <v>0</v>
      </c>
      <c r="P122" s="6">
        <f t="shared" si="12"/>
        <v>0</v>
      </c>
      <c r="Q122" s="6">
        <f t="shared" si="13"/>
        <v>0</v>
      </c>
      <c r="R122" s="6">
        <f t="shared" si="14"/>
        <v>0</v>
      </c>
      <c r="S122" s="5">
        <f t="shared" si="15"/>
        <v>0</v>
      </c>
    </row>
    <row r="123" spans="3:19" ht="13.5">
      <c r="C123" s="5">
        <v>6</v>
      </c>
      <c r="D123" s="6">
        <f t="shared" si="0"/>
        <v>0</v>
      </c>
      <c r="E123" s="6">
        <f t="shared" si="1"/>
        <v>0</v>
      </c>
      <c r="F123" s="6">
        <f t="shared" si="2"/>
        <v>0</v>
      </c>
      <c r="G123" s="6">
        <f t="shared" si="3"/>
        <v>0</v>
      </c>
      <c r="H123" s="6">
        <f t="shared" si="4"/>
        <v>0</v>
      </c>
      <c r="I123" s="6">
        <f t="shared" si="5"/>
        <v>0</v>
      </c>
      <c r="J123" s="6">
        <f t="shared" si="6"/>
        <v>0</v>
      </c>
      <c r="K123" s="6">
        <f t="shared" si="7"/>
        <v>0</v>
      </c>
      <c r="L123" s="6">
        <f t="shared" si="8"/>
        <v>0</v>
      </c>
      <c r="M123" s="6">
        <f t="shared" si="9"/>
        <v>0</v>
      </c>
      <c r="N123" s="6">
        <f t="shared" si="10"/>
        <v>0</v>
      </c>
      <c r="O123" s="6">
        <f t="shared" si="11"/>
        <v>0</v>
      </c>
      <c r="P123" s="6">
        <f t="shared" si="12"/>
        <v>0</v>
      </c>
      <c r="Q123" s="6">
        <f t="shared" si="13"/>
        <v>0</v>
      </c>
      <c r="R123" s="6">
        <f t="shared" si="14"/>
        <v>0</v>
      </c>
      <c r="S123" s="5">
        <f t="shared" si="15"/>
        <v>0</v>
      </c>
    </row>
    <row r="124" spans="3:19" ht="13.5">
      <c r="C124" s="5">
        <v>7</v>
      </c>
      <c r="D124" s="6">
        <f t="shared" si="0"/>
        <v>0</v>
      </c>
      <c r="E124" s="6">
        <f t="shared" si="1"/>
        <v>0</v>
      </c>
      <c r="F124" s="6">
        <f t="shared" si="2"/>
        <v>0</v>
      </c>
      <c r="G124" s="6">
        <f t="shared" si="3"/>
        <v>0</v>
      </c>
      <c r="H124" s="6">
        <f t="shared" si="4"/>
        <v>0</v>
      </c>
      <c r="I124" s="6">
        <f t="shared" si="5"/>
        <v>0</v>
      </c>
      <c r="J124" s="6">
        <f t="shared" si="6"/>
        <v>0</v>
      </c>
      <c r="K124" s="6">
        <f t="shared" si="7"/>
        <v>0</v>
      </c>
      <c r="L124" s="6">
        <f t="shared" si="8"/>
        <v>0</v>
      </c>
      <c r="M124" s="6">
        <f t="shared" si="9"/>
        <v>0</v>
      </c>
      <c r="N124" s="6">
        <f t="shared" si="10"/>
        <v>0</v>
      </c>
      <c r="O124" s="6">
        <f t="shared" si="11"/>
        <v>0</v>
      </c>
      <c r="P124" s="6">
        <f t="shared" si="12"/>
        <v>0</v>
      </c>
      <c r="Q124" s="6">
        <f t="shared" si="13"/>
        <v>0</v>
      </c>
      <c r="R124" s="6">
        <f t="shared" si="14"/>
        <v>0</v>
      </c>
      <c r="S124" s="5">
        <f t="shared" si="15"/>
        <v>0</v>
      </c>
    </row>
    <row r="125" spans="3:19" ht="13.5">
      <c r="C125" s="5">
        <v>8</v>
      </c>
      <c r="D125" s="6">
        <f t="shared" si="0"/>
        <v>0</v>
      </c>
      <c r="E125" s="6">
        <f t="shared" si="1"/>
        <v>0</v>
      </c>
      <c r="F125" s="6">
        <f t="shared" si="2"/>
        <v>0</v>
      </c>
      <c r="G125" s="6">
        <f t="shared" si="3"/>
        <v>0</v>
      </c>
      <c r="H125" s="6">
        <f t="shared" si="4"/>
        <v>0</v>
      </c>
      <c r="I125" s="6">
        <f t="shared" si="5"/>
        <v>0</v>
      </c>
      <c r="J125" s="6">
        <f t="shared" si="6"/>
        <v>0</v>
      </c>
      <c r="K125" s="6">
        <f t="shared" si="7"/>
        <v>0</v>
      </c>
      <c r="L125" s="6">
        <f t="shared" si="8"/>
        <v>0</v>
      </c>
      <c r="M125" s="6">
        <f t="shared" si="9"/>
        <v>0</v>
      </c>
      <c r="N125" s="6">
        <f t="shared" si="10"/>
        <v>0</v>
      </c>
      <c r="O125" s="6">
        <f t="shared" si="11"/>
        <v>0</v>
      </c>
      <c r="P125" s="6">
        <f t="shared" si="12"/>
        <v>0</v>
      </c>
      <c r="Q125" s="6">
        <f t="shared" si="13"/>
        <v>0</v>
      </c>
      <c r="R125" s="6">
        <f t="shared" si="14"/>
        <v>0</v>
      </c>
      <c r="S125" s="5">
        <f t="shared" si="15"/>
        <v>0</v>
      </c>
    </row>
  </sheetData>
  <sheetProtection password="CA75" sheet="1" objects="1" scenarios="1"/>
  <printOptions verticalCentered="1"/>
  <pageMargins left="0.3937007874015748" right="0.3937007874015748" top="0.4724409448818898" bottom="0.4724409448818898" header="0.31496062992125984" footer="0.31496062992125984"/>
  <pageSetup horizontalDpi="600" verticalDpi="600" orientation="landscape" paperSize="9" scale="95" r:id="rId1"/>
  <headerFooter alignWithMargins="0">
    <oddHeader>&amp;R&amp;"Arial,標準"&amp;P &amp;"ＭＳ ゴシック,標準"ﾍﾟｰｼﾞ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PageLayoutView="0" workbookViewId="0" topLeftCell="A1">
      <pane ySplit="2" topLeftCell="A3" activePane="bottomLeft" state="frozen"/>
      <selection pane="topLeft" activeCell="AZ1" sqref="AZ1"/>
      <selection pane="bottomLeft" activeCell="D1" sqref="D1"/>
    </sheetView>
  </sheetViews>
  <sheetFormatPr defaultColWidth="8.796875" defaultRowHeight="14.25"/>
  <cols>
    <col min="1" max="3" width="9" style="1" hidden="1" customWidth="1"/>
    <col min="4" max="4" width="2.5" style="1" customWidth="1"/>
    <col min="5" max="5" width="12" style="1" customWidth="1"/>
    <col min="6" max="7" width="8.69921875" style="135" customWidth="1"/>
    <col min="8" max="8" width="2.5" style="1" customWidth="1"/>
    <col min="9" max="9" width="12" style="1" customWidth="1"/>
    <col min="10" max="11" width="8.69921875" style="135" customWidth="1"/>
    <col min="12" max="12" width="2.5" style="1" customWidth="1"/>
    <col min="13" max="13" width="12" style="1" customWidth="1"/>
    <col min="14" max="15" width="8.69921875" style="83" customWidth="1"/>
    <col min="16" max="16384" width="9" style="1" customWidth="1"/>
  </cols>
  <sheetData>
    <row r="1" spans="1:15" ht="33" customHeight="1" thickBot="1">
      <c r="A1" s="106">
        <v>1</v>
      </c>
      <c r="B1" s="107" t="s">
        <v>123</v>
      </c>
      <c r="C1" s="108" t="s">
        <v>193</v>
      </c>
      <c r="D1" s="88"/>
      <c r="E1" s="122" t="s">
        <v>242</v>
      </c>
      <c r="F1" s="123"/>
      <c r="G1" s="123"/>
      <c r="H1" s="124"/>
      <c r="I1" s="124"/>
      <c r="J1" s="123"/>
      <c r="K1" s="123"/>
      <c r="L1" s="88"/>
      <c r="M1" s="122" t="s">
        <v>237</v>
      </c>
      <c r="N1" s="123"/>
      <c r="O1" s="123"/>
    </row>
    <row r="2" spans="1:15" ht="15" thickBot="1">
      <c r="A2" s="106">
        <v>2</v>
      </c>
      <c r="B2" s="107" t="s">
        <v>124</v>
      </c>
      <c r="C2" s="109" t="s">
        <v>194</v>
      </c>
      <c r="E2" s="73" t="s">
        <v>36</v>
      </c>
      <c r="F2" s="85" t="s">
        <v>20</v>
      </c>
      <c r="G2" s="86" t="s">
        <v>21</v>
      </c>
      <c r="I2" s="73" t="s">
        <v>37</v>
      </c>
      <c r="J2" s="85" t="s">
        <v>20</v>
      </c>
      <c r="K2" s="86" t="s">
        <v>21</v>
      </c>
      <c r="N2" s="85" t="s">
        <v>20</v>
      </c>
      <c r="O2" s="86" t="s">
        <v>21</v>
      </c>
    </row>
    <row r="3" spans="1:15" ht="15">
      <c r="A3" s="106">
        <v>3</v>
      </c>
      <c r="B3" s="107" t="s">
        <v>125</v>
      </c>
      <c r="C3" s="108" t="s">
        <v>195</v>
      </c>
      <c r="E3" s="125" t="s">
        <v>270</v>
      </c>
      <c r="F3" s="192" t="s">
        <v>271</v>
      </c>
      <c r="G3" s="193"/>
      <c r="I3" s="74" t="s">
        <v>270</v>
      </c>
      <c r="J3" s="194" t="s">
        <v>124</v>
      </c>
      <c r="K3" s="193"/>
      <c r="M3" s="125" t="s">
        <v>193</v>
      </c>
      <c r="N3" s="190" t="s">
        <v>123</v>
      </c>
      <c r="O3" s="191"/>
    </row>
    <row r="4" spans="1:15" ht="15">
      <c r="A4" s="106">
        <v>4</v>
      </c>
      <c r="B4" s="107" t="s">
        <v>126</v>
      </c>
      <c r="C4" s="109" t="s">
        <v>196</v>
      </c>
      <c r="E4" s="126" t="s">
        <v>272</v>
      </c>
      <c r="F4" s="189" t="s">
        <v>125</v>
      </c>
      <c r="G4" s="188"/>
      <c r="I4" s="76" t="s">
        <v>273</v>
      </c>
      <c r="J4" s="77"/>
      <c r="K4" s="78" t="s">
        <v>130</v>
      </c>
      <c r="M4" s="126" t="s">
        <v>197</v>
      </c>
      <c r="N4" s="187" t="s">
        <v>127</v>
      </c>
      <c r="O4" s="188"/>
    </row>
    <row r="5" spans="1:15" ht="15">
      <c r="A5" s="106">
        <v>5</v>
      </c>
      <c r="B5" s="107" t="s">
        <v>127</v>
      </c>
      <c r="C5" s="108" t="s">
        <v>197</v>
      </c>
      <c r="E5" s="126" t="s">
        <v>274</v>
      </c>
      <c r="F5" s="187" t="s">
        <v>127</v>
      </c>
      <c r="G5" s="188"/>
      <c r="I5" s="76" t="s">
        <v>275</v>
      </c>
      <c r="J5" s="187" t="s">
        <v>132</v>
      </c>
      <c r="K5" s="188"/>
      <c r="M5" s="126" t="s">
        <v>243</v>
      </c>
      <c r="N5" s="187" t="s">
        <v>131</v>
      </c>
      <c r="O5" s="188"/>
    </row>
    <row r="6" spans="1:15" ht="15">
      <c r="A6" s="106">
        <v>6</v>
      </c>
      <c r="B6" s="107" t="s">
        <v>128</v>
      </c>
      <c r="C6" s="109" t="s">
        <v>198</v>
      </c>
      <c r="E6" s="126" t="s">
        <v>275</v>
      </c>
      <c r="F6" s="189" t="s">
        <v>131</v>
      </c>
      <c r="G6" s="188"/>
      <c r="I6" s="76" t="s">
        <v>276</v>
      </c>
      <c r="J6" s="75" t="s">
        <v>134</v>
      </c>
      <c r="K6" s="80"/>
      <c r="M6" s="126" t="s">
        <v>244</v>
      </c>
      <c r="N6" s="79"/>
      <c r="O6" s="78" t="s">
        <v>133</v>
      </c>
    </row>
    <row r="7" spans="1:15" ht="15">
      <c r="A7" s="106">
        <v>7</v>
      </c>
      <c r="B7" s="107" t="s">
        <v>129</v>
      </c>
      <c r="C7" s="108" t="s">
        <v>199</v>
      </c>
      <c r="E7" s="126" t="s">
        <v>277</v>
      </c>
      <c r="F7" s="77"/>
      <c r="G7" s="78" t="s">
        <v>133</v>
      </c>
      <c r="I7" s="195" t="s">
        <v>278</v>
      </c>
      <c r="J7" s="77"/>
      <c r="K7" s="78" t="s">
        <v>279</v>
      </c>
      <c r="M7" s="76" t="s">
        <v>136</v>
      </c>
      <c r="N7" s="75" t="s">
        <v>135</v>
      </c>
      <c r="O7" s="128"/>
    </row>
    <row r="8" spans="1:15" ht="15">
      <c r="A8" s="106">
        <v>8</v>
      </c>
      <c r="B8" s="107" t="s">
        <v>130</v>
      </c>
      <c r="C8" s="109" t="s">
        <v>200</v>
      </c>
      <c r="E8" s="76" t="s">
        <v>136</v>
      </c>
      <c r="F8" s="75" t="s">
        <v>135</v>
      </c>
      <c r="G8" s="80"/>
      <c r="I8" s="195" t="s">
        <v>300</v>
      </c>
      <c r="J8" s="75" t="s">
        <v>281</v>
      </c>
      <c r="K8" s="80"/>
      <c r="M8" s="126" t="s">
        <v>245</v>
      </c>
      <c r="N8" s="129"/>
      <c r="O8" s="78" t="s">
        <v>141</v>
      </c>
    </row>
    <row r="9" spans="1:15" ht="15">
      <c r="A9" s="106">
        <v>9</v>
      </c>
      <c r="B9" s="107" t="s">
        <v>131</v>
      </c>
      <c r="C9" s="108" t="s">
        <v>201</v>
      </c>
      <c r="E9" s="126" t="s">
        <v>282</v>
      </c>
      <c r="F9" s="77"/>
      <c r="G9" s="78" t="s">
        <v>141</v>
      </c>
      <c r="I9" s="87" t="s">
        <v>283</v>
      </c>
      <c r="J9" s="187" t="s">
        <v>143</v>
      </c>
      <c r="K9" s="188"/>
      <c r="M9" s="126" t="s">
        <v>247</v>
      </c>
      <c r="N9" s="75" t="s">
        <v>138</v>
      </c>
      <c r="O9" s="128"/>
    </row>
    <row r="10" spans="1:15" ht="15">
      <c r="A10" s="106">
        <v>10</v>
      </c>
      <c r="B10" s="107" t="s">
        <v>132</v>
      </c>
      <c r="C10" s="109" t="s">
        <v>202</v>
      </c>
      <c r="E10" s="195" t="s">
        <v>278</v>
      </c>
      <c r="F10" s="77"/>
      <c r="G10" s="78" t="s">
        <v>284</v>
      </c>
      <c r="I10" s="87" t="s">
        <v>285</v>
      </c>
      <c r="J10" s="187" t="s">
        <v>146</v>
      </c>
      <c r="K10" s="188"/>
      <c r="M10" s="126" t="s">
        <v>248</v>
      </c>
      <c r="N10" s="75" t="s">
        <v>139</v>
      </c>
      <c r="O10" s="78" t="s">
        <v>238</v>
      </c>
    </row>
    <row r="11" spans="1:15" ht="15">
      <c r="A11" s="106">
        <v>11</v>
      </c>
      <c r="B11" s="107" t="s">
        <v>133</v>
      </c>
      <c r="C11" s="108" t="s">
        <v>203</v>
      </c>
      <c r="E11" s="126" t="s">
        <v>286</v>
      </c>
      <c r="F11" s="75" t="s">
        <v>138</v>
      </c>
      <c r="G11" s="80"/>
      <c r="I11" s="87" t="s">
        <v>287</v>
      </c>
      <c r="J11" s="75" t="s">
        <v>150</v>
      </c>
      <c r="K11" s="78" t="s">
        <v>152</v>
      </c>
      <c r="M11" s="130" t="s">
        <v>246</v>
      </c>
      <c r="N11" s="187" t="s">
        <v>142</v>
      </c>
      <c r="O11" s="188"/>
    </row>
    <row r="12" spans="1:15" ht="15">
      <c r="A12" s="106">
        <v>12</v>
      </c>
      <c r="B12" s="107" t="s">
        <v>134</v>
      </c>
      <c r="C12" s="109" t="s">
        <v>204</v>
      </c>
      <c r="E12" s="195" t="s">
        <v>300</v>
      </c>
      <c r="F12" s="75" t="s">
        <v>281</v>
      </c>
      <c r="G12" s="80"/>
      <c r="I12" s="131" t="s">
        <v>265</v>
      </c>
      <c r="J12" s="181" t="s">
        <v>157</v>
      </c>
      <c r="K12" s="176"/>
      <c r="M12" s="130" t="s">
        <v>249</v>
      </c>
      <c r="N12" s="75" t="s">
        <v>144</v>
      </c>
      <c r="O12" s="81"/>
    </row>
    <row r="13" spans="1:15" ht="15.75" thickBot="1">
      <c r="A13" s="106">
        <v>13</v>
      </c>
      <c r="B13" s="107" t="s">
        <v>135</v>
      </c>
      <c r="C13" s="109" t="s">
        <v>136</v>
      </c>
      <c r="E13" s="126" t="s">
        <v>288</v>
      </c>
      <c r="F13" s="75" t="s">
        <v>139</v>
      </c>
      <c r="G13" s="78" t="s">
        <v>238</v>
      </c>
      <c r="I13" s="133" t="s">
        <v>269</v>
      </c>
      <c r="J13" s="121" t="s">
        <v>165</v>
      </c>
      <c r="K13" s="134"/>
      <c r="M13" s="130" t="s">
        <v>213</v>
      </c>
      <c r="N13" s="187" t="s">
        <v>145</v>
      </c>
      <c r="O13" s="188"/>
    </row>
    <row r="14" spans="1:15" ht="15">
      <c r="A14" s="106">
        <v>14</v>
      </c>
      <c r="B14" s="107" t="s">
        <v>137</v>
      </c>
      <c r="C14" s="109" t="s">
        <v>205</v>
      </c>
      <c r="E14" s="130" t="s">
        <v>283</v>
      </c>
      <c r="F14" s="189" t="s">
        <v>142</v>
      </c>
      <c r="G14" s="188"/>
      <c r="M14" s="130" t="s">
        <v>250</v>
      </c>
      <c r="N14" s="187" t="s">
        <v>147</v>
      </c>
      <c r="O14" s="188"/>
    </row>
    <row r="15" spans="1:15" ht="15">
      <c r="A15" s="106">
        <v>15</v>
      </c>
      <c r="B15" s="107" t="s">
        <v>280</v>
      </c>
      <c r="C15" s="109" t="s">
        <v>301</v>
      </c>
      <c r="E15" s="130" t="s">
        <v>285</v>
      </c>
      <c r="F15" s="189" t="s">
        <v>145</v>
      </c>
      <c r="G15" s="188"/>
      <c r="I15" s="73" t="s">
        <v>289</v>
      </c>
      <c r="M15" s="130" t="s">
        <v>39</v>
      </c>
      <c r="N15" s="75" t="s">
        <v>149</v>
      </c>
      <c r="O15" s="184" t="s">
        <v>151</v>
      </c>
    </row>
    <row r="16" spans="1:15" ht="15">
      <c r="A16" s="106">
        <v>16</v>
      </c>
      <c r="B16" s="107" t="s">
        <v>138</v>
      </c>
      <c r="C16" s="108" t="s">
        <v>206</v>
      </c>
      <c r="E16" s="130" t="s">
        <v>290</v>
      </c>
      <c r="F16" s="189" t="s">
        <v>147</v>
      </c>
      <c r="G16" s="188"/>
      <c r="M16" s="87" t="s">
        <v>40</v>
      </c>
      <c r="N16" s="82" t="s">
        <v>251</v>
      </c>
      <c r="O16" s="185"/>
    </row>
    <row r="17" spans="1:15" ht="15">
      <c r="A17" s="106">
        <v>17</v>
      </c>
      <c r="B17" s="107" t="s">
        <v>139</v>
      </c>
      <c r="C17" s="108" t="s">
        <v>207</v>
      </c>
      <c r="E17" s="130" t="s">
        <v>39</v>
      </c>
      <c r="F17" s="127" t="s">
        <v>149</v>
      </c>
      <c r="G17" s="184" t="s">
        <v>151</v>
      </c>
      <c r="M17" s="130" t="s">
        <v>42</v>
      </c>
      <c r="N17" s="75" t="s">
        <v>153</v>
      </c>
      <c r="O17" s="184" t="s">
        <v>154</v>
      </c>
    </row>
    <row r="18" spans="1:15" ht="15">
      <c r="A18" s="106">
        <v>18</v>
      </c>
      <c r="B18" s="107" t="s">
        <v>140</v>
      </c>
      <c r="C18" s="109" t="s">
        <v>208</v>
      </c>
      <c r="E18" s="87" t="s">
        <v>40</v>
      </c>
      <c r="F18" s="136" t="s">
        <v>291</v>
      </c>
      <c r="G18" s="186"/>
      <c r="M18" s="87" t="s">
        <v>252</v>
      </c>
      <c r="N18" s="82" t="s">
        <v>253</v>
      </c>
      <c r="O18" s="185"/>
    </row>
    <row r="19" spans="1:15" ht="15">
      <c r="A19" s="106">
        <v>19</v>
      </c>
      <c r="B19" s="107" t="s">
        <v>284</v>
      </c>
      <c r="C19" s="109" t="s">
        <v>278</v>
      </c>
      <c r="E19" s="130" t="s">
        <v>42</v>
      </c>
      <c r="F19" s="75" t="s">
        <v>153</v>
      </c>
      <c r="G19" s="184" t="s">
        <v>154</v>
      </c>
      <c r="M19" s="87" t="s">
        <v>255</v>
      </c>
      <c r="N19" s="75" t="s">
        <v>155</v>
      </c>
      <c r="O19" s="78" t="s">
        <v>156</v>
      </c>
    </row>
    <row r="20" spans="1:15" ht="15">
      <c r="A20" s="106">
        <v>20</v>
      </c>
      <c r="B20" s="107" t="s">
        <v>141</v>
      </c>
      <c r="C20" s="108" t="s">
        <v>209</v>
      </c>
      <c r="E20" s="87" t="s">
        <v>252</v>
      </c>
      <c r="F20" s="82" t="s">
        <v>292</v>
      </c>
      <c r="G20" s="185"/>
      <c r="M20" s="132" t="s">
        <v>260</v>
      </c>
      <c r="N20" s="181" t="s">
        <v>119</v>
      </c>
      <c r="O20" s="176"/>
    </row>
    <row r="21" spans="1:15" ht="15.75" thickBot="1">
      <c r="A21" s="106">
        <v>21</v>
      </c>
      <c r="B21" s="107" t="s">
        <v>142</v>
      </c>
      <c r="C21" s="110" t="s">
        <v>210</v>
      </c>
      <c r="E21" s="130" t="s">
        <v>254</v>
      </c>
      <c r="F21" s="127" t="s">
        <v>293</v>
      </c>
      <c r="G21" s="184" t="s">
        <v>294</v>
      </c>
      <c r="M21" s="84" t="s">
        <v>262</v>
      </c>
      <c r="N21" s="182" t="s">
        <v>166</v>
      </c>
      <c r="O21" s="183"/>
    </row>
    <row r="22" spans="1:13" ht="15">
      <c r="A22" s="106">
        <v>22</v>
      </c>
      <c r="B22" s="107" t="s">
        <v>143</v>
      </c>
      <c r="C22" s="111" t="s">
        <v>211</v>
      </c>
      <c r="E22" s="87" t="s">
        <v>256</v>
      </c>
      <c r="F22" s="136" t="s">
        <v>295</v>
      </c>
      <c r="G22" s="185"/>
      <c r="M22" s="73"/>
    </row>
    <row r="23" spans="1:7" ht="15">
      <c r="A23" s="106">
        <v>23</v>
      </c>
      <c r="B23" s="107" t="s">
        <v>144</v>
      </c>
      <c r="C23" s="110" t="s">
        <v>212</v>
      </c>
      <c r="E23" s="87" t="s">
        <v>296</v>
      </c>
      <c r="F23" s="127" t="s">
        <v>155</v>
      </c>
      <c r="G23" s="78" t="s">
        <v>156</v>
      </c>
    </row>
    <row r="24" spans="1:7" ht="15">
      <c r="A24" s="106">
        <v>24</v>
      </c>
      <c r="B24" s="107" t="s">
        <v>145</v>
      </c>
      <c r="C24" s="110" t="s">
        <v>213</v>
      </c>
      <c r="E24" s="132" t="s">
        <v>265</v>
      </c>
      <c r="F24" s="175" t="s">
        <v>119</v>
      </c>
      <c r="G24" s="176"/>
    </row>
    <row r="25" spans="1:14" ht="15">
      <c r="A25" s="106">
        <v>25</v>
      </c>
      <c r="B25" s="107" t="s">
        <v>146</v>
      </c>
      <c r="C25" s="111" t="s">
        <v>214</v>
      </c>
      <c r="E25" s="131" t="s">
        <v>266</v>
      </c>
      <c r="F25" s="175" t="s">
        <v>166</v>
      </c>
      <c r="G25" s="176"/>
      <c r="N25" s="1"/>
    </row>
    <row r="26" spans="1:7" ht="15">
      <c r="A26" s="106">
        <v>26</v>
      </c>
      <c r="B26" s="107" t="s">
        <v>147</v>
      </c>
      <c r="C26" s="110" t="s">
        <v>215</v>
      </c>
      <c r="E26" s="132" t="s">
        <v>267</v>
      </c>
      <c r="F26" s="177" t="s">
        <v>297</v>
      </c>
      <c r="G26" s="178"/>
    </row>
    <row r="27" spans="1:7" ht="15.75" thickBot="1">
      <c r="A27" s="106">
        <v>27</v>
      </c>
      <c r="B27" s="107" t="s">
        <v>148</v>
      </c>
      <c r="C27" s="111" t="s">
        <v>216</v>
      </c>
      <c r="E27" s="137" t="s">
        <v>268</v>
      </c>
      <c r="F27" s="179" t="s">
        <v>298</v>
      </c>
      <c r="G27" s="180"/>
    </row>
    <row r="28" spans="1:12" ht="15">
      <c r="A28" s="106">
        <v>28</v>
      </c>
      <c r="B28" s="107" t="s">
        <v>149</v>
      </c>
      <c r="C28" s="110" t="s">
        <v>217</v>
      </c>
      <c r="L28" s="83"/>
    </row>
    <row r="29" spans="1:3" ht="15">
      <c r="A29" s="106">
        <v>29</v>
      </c>
      <c r="B29" s="112" t="s">
        <v>218</v>
      </c>
      <c r="C29" s="111" t="s">
        <v>219</v>
      </c>
    </row>
    <row r="30" spans="1:3" ht="15">
      <c r="A30" s="106">
        <v>30</v>
      </c>
      <c r="B30" s="107" t="s">
        <v>150</v>
      </c>
      <c r="C30" s="111" t="s">
        <v>220</v>
      </c>
    </row>
    <row r="31" spans="1:3" ht="15">
      <c r="A31" s="106">
        <v>31</v>
      </c>
      <c r="B31" s="107" t="s">
        <v>151</v>
      </c>
      <c r="C31" s="110" t="s">
        <v>221</v>
      </c>
    </row>
    <row r="32" spans="1:3" ht="15">
      <c r="A32" s="106">
        <v>32</v>
      </c>
      <c r="B32" s="107" t="s">
        <v>152</v>
      </c>
      <c r="C32" s="111" t="s">
        <v>222</v>
      </c>
    </row>
    <row r="33" spans="1:3" ht="15">
      <c r="A33" s="106">
        <v>33</v>
      </c>
      <c r="B33" s="107" t="s">
        <v>153</v>
      </c>
      <c r="C33" s="110" t="s">
        <v>223</v>
      </c>
    </row>
    <row r="34" spans="1:3" ht="15">
      <c r="A34" s="106">
        <v>34</v>
      </c>
      <c r="B34" s="112" t="s">
        <v>224</v>
      </c>
      <c r="C34" s="111" t="s">
        <v>43</v>
      </c>
    </row>
    <row r="35" spans="1:3" ht="15">
      <c r="A35" s="106">
        <v>35</v>
      </c>
      <c r="B35" s="107" t="s">
        <v>154</v>
      </c>
      <c r="C35" s="111" t="s">
        <v>225</v>
      </c>
    </row>
    <row r="36" spans="1:3" ht="15">
      <c r="A36" s="106">
        <v>36</v>
      </c>
      <c r="B36" s="107" t="s">
        <v>303</v>
      </c>
      <c r="C36" s="111" t="s">
        <v>305</v>
      </c>
    </row>
    <row r="37" spans="1:3" ht="15">
      <c r="A37" s="106">
        <v>37</v>
      </c>
      <c r="B37" s="107" t="s">
        <v>295</v>
      </c>
      <c r="C37" s="111" t="s">
        <v>306</v>
      </c>
    </row>
    <row r="38" spans="1:3" ht="15">
      <c r="A38" s="106">
        <v>38</v>
      </c>
      <c r="B38" s="107" t="s">
        <v>304</v>
      </c>
      <c r="C38" s="111" t="s">
        <v>307</v>
      </c>
    </row>
    <row r="39" spans="1:3" ht="15">
      <c r="A39" s="106">
        <v>39</v>
      </c>
      <c r="B39" s="107" t="s">
        <v>155</v>
      </c>
      <c r="C39" s="111" t="s">
        <v>41</v>
      </c>
    </row>
    <row r="40" spans="1:3" ht="15">
      <c r="A40" s="106">
        <v>40</v>
      </c>
      <c r="B40" s="107" t="s">
        <v>156</v>
      </c>
      <c r="C40" s="111" t="s">
        <v>226</v>
      </c>
    </row>
  </sheetData>
  <sheetProtection password="CA75" sheet="1" objects="1" scenarios="1"/>
  <mergeCells count="29">
    <mergeCell ref="F26:G26"/>
    <mergeCell ref="F27:G27"/>
    <mergeCell ref="N3:O3"/>
    <mergeCell ref="F4:G4"/>
    <mergeCell ref="F3:G3"/>
    <mergeCell ref="J3:K3"/>
    <mergeCell ref="J9:K9"/>
    <mergeCell ref="J10:K10"/>
    <mergeCell ref="N5:O5"/>
    <mergeCell ref="F6:G6"/>
    <mergeCell ref="N4:O4"/>
    <mergeCell ref="F5:G5"/>
    <mergeCell ref="J5:K5"/>
    <mergeCell ref="N13:O13"/>
    <mergeCell ref="N11:O11"/>
    <mergeCell ref="J12:K12"/>
    <mergeCell ref="O17:O18"/>
    <mergeCell ref="G17:G18"/>
    <mergeCell ref="O15:O16"/>
    <mergeCell ref="N14:O14"/>
    <mergeCell ref="F14:G14"/>
    <mergeCell ref="F15:G15"/>
    <mergeCell ref="F16:G16"/>
    <mergeCell ref="F24:G24"/>
    <mergeCell ref="F25:G25"/>
    <mergeCell ref="N20:O20"/>
    <mergeCell ref="N21:O21"/>
    <mergeCell ref="G19:G20"/>
    <mergeCell ref="G21:G22"/>
  </mergeCells>
  <dataValidations count="1">
    <dataValidation allowBlank="1" showInputMessage="1" showErrorMessage="1" imeMode="off" sqref="O8:O10 B1:B2 N3 N5:N21 O6 O19 O17 O15 G17:G19 G23 F6:F8 G7 F3:F4 G13 K4 K11 G21 J13 G9:G10 F11:F27 J3:J6 K7 J8:J11 B4:B26 B28:B40"/>
  </dataValidations>
  <printOptions horizontalCentered="1"/>
  <pageMargins left="0.5905511811023623" right="0.5905511811023623" top="0.9055118110236221" bottom="0.7086614173228347" header="0.5118110236220472" footer="0.31496062992125984"/>
  <pageSetup horizontalDpi="600" verticalDpi="600" orientation="landscape" paperSize="9" r:id="rId1"/>
  <headerFooter alignWithMargins="0">
    <oddHeader>&amp;C&amp;14種目コード表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entry_brankV0616</dc:title>
  <dc:subject/>
  <dc:creator>柳瀬 典広</dc:creator>
  <cp:keywords/>
  <dc:description>JOと国体のABCの矛盾を解消</dc:description>
  <cp:lastModifiedBy>User</cp:lastModifiedBy>
  <cp:lastPrinted>2017-04-01T08:21:25Z</cp:lastPrinted>
  <dcterms:created xsi:type="dcterms:W3CDTF">2000-02-06T22:27:07Z</dcterms:created>
  <dcterms:modified xsi:type="dcterms:W3CDTF">2017-04-01T08:22:44Z</dcterms:modified>
  <cp:category/>
  <cp:version/>
  <cp:contentType/>
  <cp:contentStatus/>
</cp:coreProperties>
</file>